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150\4993-01 Jersey Village\Report\Appendices\Appendix 6A - Rainfall Data\"/>
    </mc:Choice>
  </mc:AlternateContent>
  <bookViews>
    <workbookView xWindow="0" yWindow="0" windowWidth="28800" windowHeight="12315"/>
  </bookViews>
  <sheets>
    <sheet name="Tax Day Rainfall Prob" sheetId="1" r:id="rId1"/>
    <sheet name="Tax Day Flow Prob" sheetId="2" r:id="rId2"/>
    <sheet name="Tax Day WSE Prob" sheetId="4" r:id="rId3"/>
  </sheets>
  <externalReferences>
    <externalReference r:id="rId4"/>
    <externalReference r:id="rId5"/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4" l="1"/>
  <c r="M2" i="4"/>
  <c r="L2" i="4"/>
  <c r="C20" i="4"/>
  <c r="B20" i="4" s="1"/>
  <c r="B9" i="4"/>
  <c r="C21" i="4"/>
  <c r="C19" i="4"/>
  <c r="C18" i="4"/>
  <c r="C17" i="4"/>
  <c r="C16" i="4"/>
  <c r="C15" i="4"/>
  <c r="C14" i="4"/>
  <c r="C10" i="4"/>
  <c r="C8" i="4"/>
  <c r="C7" i="4"/>
  <c r="C6" i="4"/>
  <c r="C5" i="4"/>
  <c r="C4" i="4"/>
  <c r="C3" i="4"/>
  <c r="L4" i="4" l="1"/>
  <c r="M4" i="1"/>
  <c r="L4" i="1" s="1"/>
  <c r="L2" i="1"/>
  <c r="M2" i="1"/>
  <c r="Q4" i="1"/>
  <c r="O4" i="1"/>
  <c r="D54" i="2"/>
  <c r="D38" i="2"/>
  <c r="D30" i="2"/>
  <c r="D22" i="2"/>
  <c r="D14" i="2"/>
  <c r="D59" i="2"/>
  <c r="D58" i="2"/>
  <c r="C58" i="2" s="1"/>
  <c r="D57" i="2"/>
  <c r="D56" i="2"/>
  <c r="D55" i="2"/>
  <c r="D53" i="2"/>
  <c r="D52" i="2"/>
  <c r="D51" i="2"/>
  <c r="D50" i="2"/>
  <c r="D48" i="2"/>
  <c r="D47" i="2"/>
  <c r="D46" i="2"/>
  <c r="D45" i="2"/>
  <c r="D44" i="2"/>
  <c r="D43" i="2"/>
  <c r="D42" i="2"/>
  <c r="C42" i="2" s="1"/>
  <c r="D41" i="2"/>
  <c r="D40" i="2"/>
  <c r="D39" i="2"/>
  <c r="D37" i="2"/>
  <c r="D36" i="2"/>
  <c r="D35" i="2"/>
  <c r="D34" i="2"/>
  <c r="C34" i="2" s="1"/>
  <c r="D33" i="2"/>
  <c r="D32" i="2"/>
  <c r="D31" i="2"/>
  <c r="D29" i="2"/>
  <c r="D28" i="2"/>
  <c r="D27" i="2"/>
  <c r="D25" i="2"/>
  <c r="D24" i="2"/>
  <c r="D23" i="2"/>
  <c r="D21" i="2"/>
  <c r="D20" i="2"/>
  <c r="D16" i="2"/>
  <c r="D15" i="2"/>
  <c r="D17" i="2"/>
  <c r="D19" i="2"/>
  <c r="D13" i="2"/>
  <c r="D12" i="2"/>
  <c r="D49" i="2"/>
  <c r="C49" i="2" s="1"/>
  <c r="D26" i="2"/>
  <c r="C26" i="2" s="1"/>
  <c r="D18" i="2"/>
  <c r="C18" i="2" s="1"/>
  <c r="D11" i="2"/>
  <c r="D10" i="2"/>
  <c r="D8" i="2"/>
  <c r="D7" i="2"/>
  <c r="D6" i="2"/>
  <c r="D5" i="2"/>
  <c r="D4" i="2"/>
  <c r="D9" i="2"/>
  <c r="C9" i="2" s="1"/>
  <c r="F3" i="2" l="1"/>
  <c r="F4" i="2" s="1"/>
  <c r="B58" i="2"/>
  <c r="C57" i="2"/>
  <c r="C56" i="2"/>
  <c r="C54" i="2"/>
  <c r="C53" i="2"/>
  <c r="C52" i="2"/>
  <c r="B49" i="2"/>
  <c r="C50" i="2"/>
  <c r="C48" i="2"/>
  <c r="C46" i="2"/>
  <c r="C45" i="2"/>
  <c r="C44" i="2"/>
  <c r="B42" i="2"/>
  <c r="C41" i="2"/>
  <c r="C40" i="2"/>
  <c r="C38" i="2"/>
  <c r="C37" i="2"/>
  <c r="C36" i="2"/>
  <c r="B34" i="2"/>
  <c r="C33" i="2"/>
  <c r="C32" i="2"/>
  <c r="C30" i="2"/>
  <c r="C29" i="2"/>
  <c r="C28" i="2"/>
  <c r="B26" i="2"/>
  <c r="C25" i="2"/>
  <c r="C24" i="2"/>
  <c r="C22" i="2"/>
  <c r="C21" i="2"/>
  <c r="C20" i="2"/>
  <c r="B9" i="2"/>
  <c r="B18" i="2"/>
  <c r="G3" i="2" l="1"/>
  <c r="G4" i="2" s="1"/>
  <c r="B19" i="2"/>
  <c r="B17" i="2"/>
  <c r="B16" i="2"/>
  <c r="B14" i="2"/>
  <c r="B13" i="2"/>
  <c r="B12" i="2"/>
  <c r="C10" i="2"/>
  <c r="C8" i="2"/>
  <c r="C6" i="2"/>
  <c r="C5" i="2"/>
  <c r="C4" i="2"/>
  <c r="C35" i="1"/>
  <c r="C34" i="1"/>
  <c r="B34" i="1"/>
  <c r="C33" i="1"/>
  <c r="C32" i="1"/>
  <c r="C31" i="1"/>
  <c r="C30" i="1"/>
  <c r="C29" i="1"/>
  <c r="C28" i="1"/>
  <c r="C27" i="1"/>
  <c r="G23" i="1"/>
  <c r="C23" i="1"/>
  <c r="G22" i="1"/>
  <c r="C22" i="1"/>
  <c r="G21" i="1"/>
  <c r="F21" i="1" s="1"/>
  <c r="C21" i="1"/>
  <c r="B21" i="1" s="1"/>
  <c r="G20" i="1"/>
  <c r="C20" i="1"/>
  <c r="G19" i="1"/>
  <c r="C19" i="1"/>
  <c r="G18" i="1"/>
  <c r="C18" i="1"/>
  <c r="G17" i="1"/>
  <c r="C17" i="1"/>
  <c r="G16" i="1"/>
  <c r="C16" i="1"/>
  <c r="G15" i="1"/>
  <c r="C15" i="1"/>
  <c r="G11" i="1"/>
  <c r="C11" i="1"/>
  <c r="G10" i="1"/>
  <c r="C10" i="1"/>
  <c r="G9" i="1"/>
  <c r="F9" i="1"/>
  <c r="C9" i="1"/>
  <c r="B9" i="1" s="1"/>
  <c r="G8" i="1"/>
  <c r="C8" i="1"/>
  <c r="G7" i="1"/>
  <c r="C7" i="1"/>
  <c r="G6" i="1"/>
  <c r="C6" i="1"/>
  <c r="G5" i="1"/>
  <c r="C5" i="1"/>
  <c r="G4" i="1"/>
  <c r="C4" i="1"/>
  <c r="G3" i="1"/>
  <c r="C3" i="1"/>
</calcChain>
</file>

<file path=xl/sharedStrings.xml><?xml version="1.0" encoding="utf-8"?>
<sst xmlns="http://schemas.openxmlformats.org/spreadsheetml/2006/main" count="47" uniqueCount="22">
  <si>
    <t>Jones Road</t>
  </si>
  <si>
    <t>290 @ FM 529</t>
  </si>
  <si>
    <t>Return Interval</t>
  </si>
  <si>
    <t>Probability</t>
  </si>
  <si>
    <t>12- hr Rainfall</t>
  </si>
  <si>
    <t>Lakeview Drive</t>
  </si>
  <si>
    <t>Greens Bayou @ Cutten Road</t>
  </si>
  <si>
    <t>290 @ West</t>
  </si>
  <si>
    <t>Flow</t>
  </si>
  <si>
    <t>Average of Probabilities</t>
  </si>
  <si>
    <t>Probability of Average Rainfall</t>
  </si>
  <si>
    <t>% Chance of Occurrence</t>
  </si>
  <si>
    <t>Node Name</t>
  </si>
  <si>
    <t>E1000000_1167_J</t>
  </si>
  <si>
    <t>E1000000_1045_J</t>
  </si>
  <si>
    <t>E1000000_1007_J</t>
  </si>
  <si>
    <t>E1000000_0941_J</t>
  </si>
  <si>
    <t>E135A</t>
  </si>
  <si>
    <t>sum E127A</t>
  </si>
  <si>
    <t>E2000000_0001_J</t>
  </si>
  <si>
    <t>WSE</t>
  </si>
  <si>
    <t>Probability of Average WSE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</si>
</sst>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%"/>
    <numFmt numFmtId="165" formatCode="0.000"/>
    <numFmt numFmtId="166" formatCode="0.0000"/>
  </numFmts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1" fontId="0" fillId="0" borderId="0" xfId="0" applyNumberFormat="1"/>
    <xf numFmtId="165" fontId="0" fillId="0" borderId="0" xfId="0" applyNumberFormat="1"/>
    <xf numFmtId="0" fontId="0" fillId="0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0" xfId="0" applyFont="1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1" fontId="0" fillId="0" borderId="0" xfId="0" applyNumberFormat="1" applyFill="1"/>
    <xf numFmtId="166" fontId="0" fillId="0" borderId="0" xfId="0" applyNumberFormat="1" applyFill="1"/>
    <xf numFmtId="166" fontId="0" fillId="0" borderId="0" xfId="1" applyNumberFormat="1" applyFont="1" applyFill="1"/>
    <xf numFmtId="2" fontId="0" fillId="0" borderId="0" xfId="0" applyNumberFormat="1" applyFill="1"/>
    <xf numFmtId="0" fontId="1" fillId="0" borderId="0" xfId="0" applyFont="1" applyFill="1" applyBorder="1" applyAlignment="1"/>
    <xf numFmtId="0" fontId="0" fillId="0" borderId="0" xfId="0" applyFill="1" applyBorder="1" applyAlignment="1"/>
    <xf numFmtId="0" fontId="1" fillId="0" borderId="0" xfId="0" applyFont="1" applyFill="1" applyBorder="1"/>
    <xf numFmtId="0" fontId="0" fillId="0" borderId="0" xfId="0" applyFill="1" applyBorder="1"/>
    <xf numFmtId="1" fontId="0" fillId="0" borderId="0" xfId="0" applyNumberFormat="1" applyFill="1" applyBorder="1"/>
    <xf numFmtId="0" fontId="0" fillId="0" borderId="0" xfId="0" applyFont="1" applyFill="1"/>
    <xf numFmtId="0" fontId="0" fillId="0" borderId="2" xfId="0" applyFill="1" applyBorder="1"/>
    <xf numFmtId="0" fontId="1" fillId="0" borderId="2" xfId="0" applyFont="1" applyFill="1" applyBorder="1"/>
    <xf numFmtId="164" fontId="1" fillId="0" borderId="0" xfId="1" applyNumberFormat="1" applyFont="1" applyFill="1"/>
    <xf numFmtId="164" fontId="0" fillId="0" borderId="0" xfId="1" applyNumberFormat="1" applyFont="1" applyFill="1"/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2" fillId="0" borderId="1" xfId="1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639846039653207E-2"/>
          <c:y val="0.1502883506343714"/>
          <c:w val="0.91609581965519615"/>
          <c:h val="0.768211196783793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'Tax Day Rainfall Prob'!$B$1:$D$1</c:f>
              <c:strCache>
                <c:ptCount val="1"/>
                <c:pt idx="0">
                  <c:v>Jones Road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-0.25252423804167334"/>
                  <c:y val="1.771910864083165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'Tax Day Rainfall Prob'!$C$3:$C$11</c:f>
              <c:numCache>
                <c:formatCode>General</c:formatCode>
                <c:ptCount val="9"/>
                <c:pt idx="0">
                  <c:v>0.5</c:v>
                </c:pt>
                <c:pt idx="1">
                  <c:v>0.2</c:v>
                </c:pt>
                <c:pt idx="2">
                  <c:v>0.1</c:v>
                </c:pt>
                <c:pt idx="3">
                  <c:v>0.04</c:v>
                </c:pt>
                <c:pt idx="4">
                  <c:v>0.02</c:v>
                </c:pt>
                <c:pt idx="5">
                  <c:v>0.01</c:v>
                </c:pt>
                <c:pt idx="6" formatCode="0.000">
                  <c:v>4.8082749180760002E-3</c:v>
                </c:pt>
                <c:pt idx="7">
                  <c:v>4.0000000000000001E-3</c:v>
                </c:pt>
                <c:pt idx="8">
                  <c:v>2E-3</c:v>
                </c:pt>
              </c:numCache>
            </c:numRef>
          </c:xVal>
          <c:yVal>
            <c:numRef>
              <c:f>'Tax Day Rainfall Prob'!$D$3:$D$11</c:f>
              <c:numCache>
                <c:formatCode>General</c:formatCode>
                <c:ptCount val="9"/>
                <c:pt idx="0">
                  <c:v>3.7</c:v>
                </c:pt>
                <c:pt idx="1">
                  <c:v>5.0999999999999996</c:v>
                </c:pt>
                <c:pt idx="2">
                  <c:v>6.2</c:v>
                </c:pt>
                <c:pt idx="3">
                  <c:v>7.8</c:v>
                </c:pt>
                <c:pt idx="4">
                  <c:v>9.1999999999999993</c:v>
                </c:pt>
                <c:pt idx="5">
                  <c:v>10.8</c:v>
                </c:pt>
                <c:pt idx="6">
                  <c:v>12.8</c:v>
                </c:pt>
                <c:pt idx="7">
                  <c:v>13.3</c:v>
                </c:pt>
                <c:pt idx="8">
                  <c:v>15.5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C526-4F9D-8BB6-F31AABEECABF}"/>
            </c:ext>
          </c:extLst>
        </c:ser>
        <c:ser>
          <c:idx val="1"/>
          <c:order val="1"/>
          <c:tx>
            <c:strRef>
              <c:f>'Tax Day Rainfall Prob'!$B$13:$D$13</c:f>
              <c:strCache>
                <c:ptCount val="1"/>
                <c:pt idx="0">
                  <c:v>Lakeview Drive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2.5804236205168231E-2"/>
                  <c:y val="-0.3131684663984475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'Tax Day Rainfall Prob'!$C$15:$C$23</c:f>
              <c:numCache>
                <c:formatCode>General</c:formatCode>
                <c:ptCount val="9"/>
                <c:pt idx="0">
                  <c:v>0.5</c:v>
                </c:pt>
                <c:pt idx="1">
                  <c:v>0.2</c:v>
                </c:pt>
                <c:pt idx="2">
                  <c:v>0.1</c:v>
                </c:pt>
                <c:pt idx="3">
                  <c:v>0.04</c:v>
                </c:pt>
                <c:pt idx="4">
                  <c:v>0.02</c:v>
                </c:pt>
                <c:pt idx="5">
                  <c:v>0.01</c:v>
                </c:pt>
                <c:pt idx="6" formatCode="0.000">
                  <c:v>6.1549211888628531E-3</c:v>
                </c:pt>
                <c:pt idx="7">
                  <c:v>4.0000000000000001E-3</c:v>
                </c:pt>
                <c:pt idx="8">
                  <c:v>2E-3</c:v>
                </c:pt>
              </c:numCache>
            </c:numRef>
          </c:xVal>
          <c:yVal>
            <c:numRef>
              <c:f>'Tax Day Rainfall Prob'!$D$15:$D$23</c:f>
              <c:numCache>
                <c:formatCode>General</c:formatCode>
                <c:ptCount val="9"/>
                <c:pt idx="0">
                  <c:v>3.7</c:v>
                </c:pt>
                <c:pt idx="1">
                  <c:v>5.0999999999999996</c:v>
                </c:pt>
                <c:pt idx="2">
                  <c:v>6.2</c:v>
                </c:pt>
                <c:pt idx="3">
                  <c:v>7.8</c:v>
                </c:pt>
                <c:pt idx="4">
                  <c:v>9.1999999999999993</c:v>
                </c:pt>
                <c:pt idx="5">
                  <c:v>10.8</c:v>
                </c:pt>
                <c:pt idx="6">
                  <c:v>12.28</c:v>
                </c:pt>
                <c:pt idx="7">
                  <c:v>13.3</c:v>
                </c:pt>
                <c:pt idx="8">
                  <c:v>15.5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26-4F9D-8BB6-F31AABEECABF}"/>
            </c:ext>
          </c:extLst>
        </c:ser>
        <c:ser>
          <c:idx val="2"/>
          <c:order val="2"/>
          <c:tx>
            <c:strRef>
              <c:f>'Tax Day Rainfall Prob'!$B$25:$D$25</c:f>
              <c:strCache>
                <c:ptCount val="1"/>
                <c:pt idx="0">
                  <c:v>290 @ West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4.6601126389813521E-2"/>
                  <c:y val="0.1173518967568500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'Tax Day Rainfall Prob'!$C$27:$C$35</c:f>
              <c:numCache>
                <c:formatCode>General</c:formatCode>
                <c:ptCount val="9"/>
                <c:pt idx="0">
                  <c:v>0.5</c:v>
                </c:pt>
                <c:pt idx="1">
                  <c:v>0.2</c:v>
                </c:pt>
                <c:pt idx="2">
                  <c:v>0.1</c:v>
                </c:pt>
                <c:pt idx="3">
                  <c:v>0.04</c:v>
                </c:pt>
                <c:pt idx="4">
                  <c:v>0.02</c:v>
                </c:pt>
                <c:pt idx="5">
                  <c:v>0.01</c:v>
                </c:pt>
                <c:pt idx="6">
                  <c:v>4.0000000000000001E-3</c:v>
                </c:pt>
                <c:pt idx="7" formatCode="0.000">
                  <c:v>2.0069109206316714E-3</c:v>
                </c:pt>
                <c:pt idx="8">
                  <c:v>2E-3</c:v>
                </c:pt>
              </c:numCache>
            </c:numRef>
          </c:xVal>
          <c:yVal>
            <c:numRef>
              <c:f>'Tax Day Rainfall Prob'!$D$27:$D$35</c:f>
              <c:numCache>
                <c:formatCode>General</c:formatCode>
                <c:ptCount val="9"/>
                <c:pt idx="0">
                  <c:v>3.7</c:v>
                </c:pt>
                <c:pt idx="1">
                  <c:v>5.0999999999999996</c:v>
                </c:pt>
                <c:pt idx="2">
                  <c:v>6.2</c:v>
                </c:pt>
                <c:pt idx="3">
                  <c:v>7.8</c:v>
                </c:pt>
                <c:pt idx="4">
                  <c:v>9.1999999999999993</c:v>
                </c:pt>
                <c:pt idx="5">
                  <c:v>10.8</c:v>
                </c:pt>
                <c:pt idx="6">
                  <c:v>13.3</c:v>
                </c:pt>
                <c:pt idx="7">
                  <c:v>14.64</c:v>
                </c:pt>
                <c:pt idx="8">
                  <c:v>15.5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26-4F9D-8BB6-F31AABEEC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101800"/>
        <c:axId val="542091960"/>
        <c:extLst/>
      </c:scatterChart>
      <c:valAx>
        <c:axId val="542101800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091960"/>
        <c:crosses val="autoZero"/>
        <c:crossBetween val="midCat"/>
      </c:valAx>
      <c:valAx>
        <c:axId val="542091960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101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Flow Probability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703240140018322E-2"/>
          <c:y val="9.6437857514300576E-2"/>
          <c:w val="0.7429041175380201"/>
          <c:h val="0.71914345189609918"/>
        </c:manualLayout>
      </c:layout>
      <c:scatterChart>
        <c:scatterStyle val="lineMarker"/>
        <c:varyColors val="0"/>
        <c:ser>
          <c:idx val="6"/>
          <c:order val="6"/>
          <c:tx>
            <c:strRef>
              <c:f>'Tax Day Flow Prob'!$A$52</c:f>
              <c:strCache>
                <c:ptCount val="1"/>
                <c:pt idx="0">
                  <c:v>E2000000_0001_J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0.25889704687476917"/>
                  <c:y val="0.4091329609439845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'Tax Day Flow Prob'!$C$52:$C$59</c:f>
              <c:numCache>
                <c:formatCode>General</c:formatCode>
                <c:ptCount val="8"/>
                <c:pt idx="0">
                  <c:v>0.5</c:v>
                </c:pt>
                <c:pt idx="1">
                  <c:v>0.2</c:v>
                </c:pt>
                <c:pt idx="2">
                  <c:v>0.1</c:v>
                </c:pt>
                <c:pt idx="3">
                  <c:v>0.04</c:v>
                </c:pt>
                <c:pt idx="4">
                  <c:v>0.02</c:v>
                </c:pt>
                <c:pt idx="5">
                  <c:v>0.01</c:v>
                </c:pt>
                <c:pt idx="6" formatCode="0.0000">
                  <c:v>5.963207193355748E-3</c:v>
                </c:pt>
                <c:pt idx="7">
                  <c:v>2E-3</c:v>
                </c:pt>
              </c:numCache>
            </c:numRef>
          </c:xVal>
          <c:yVal>
            <c:numRef>
              <c:f>'Tax Day Flow Prob'!$D$52:$D$59</c:f>
              <c:numCache>
                <c:formatCode>General</c:formatCode>
                <c:ptCount val="8"/>
                <c:pt idx="0">
                  <c:v>1316</c:v>
                </c:pt>
                <c:pt idx="1">
                  <c:v>1975.6</c:v>
                </c:pt>
                <c:pt idx="2">
                  <c:v>2592</c:v>
                </c:pt>
                <c:pt idx="3">
                  <c:v>3374.2</c:v>
                </c:pt>
                <c:pt idx="4">
                  <c:v>3849.6</c:v>
                </c:pt>
                <c:pt idx="5">
                  <c:v>4230.8</c:v>
                </c:pt>
                <c:pt idx="6">
                  <c:v>4383.8999999999996</c:v>
                </c:pt>
                <c:pt idx="7">
                  <c:v>4725.5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04-4CFB-8AFC-3E22608E0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241664"/>
        <c:axId val="456245600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'Tax Day Flow Prob'!$A$4</c15:sqref>
                        </c15:formulaRef>
                      </c:ext>
                    </c:extLst>
                    <c:strCache>
                      <c:ptCount val="1"/>
                      <c:pt idx="0">
                        <c:v>E1000000_1167_J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log"/>
                  <c:dispRSqr val="1"/>
                  <c:dispEq val="1"/>
                  <c:trendlineLbl>
                    <c:layout>
                      <c:manualLayout>
                        <c:x val="-0.51130713286389862"/>
                        <c:y val="0.64014987781699706"/>
                      </c:manualLayout>
                    </c:layout>
                    <c:tx>
                      <c:rich>
                        <a:bodyPr rot="0" spcFirstLastPara="1" vertOverflow="ellipsis" vert="horz" wrap="square" anchor="ctr" anchorCtr="1"/>
                        <a:lstStyle/>
                        <a:p>
                          <a:pPr>
                            <a:defRPr sz="900" b="0" i="0" u="none" strike="noStrike" kern="1200" baseline="0">
                              <a:solidFill>
                                <a:schemeClr val="tx1">
                                  <a:lumMod val="65000"/>
                                  <a:lumOff val="35000"/>
                                </a:schemeClr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r>
                            <a:rPr lang="en-US" baseline="0"/>
                            <a:t>E1000000_1167_J</a:t>
                          </a:r>
                        </a:p>
                        <a:p>
                          <a:pPr>
                            <a:defRPr/>
                          </a:pPr>
                          <a:r>
                            <a:rPr lang="en-US" baseline="0"/>
                            <a:t>y = -1167ln(x) + 1055.5</a:t>
                          </a:r>
                          <a:br>
                            <a:rPr lang="en-US" baseline="0"/>
                          </a:br>
                          <a:r>
                            <a:rPr lang="en-US" baseline="0"/>
                            <a:t>R² = 0.9946</a:t>
                          </a:r>
                          <a:endParaRPr lang="en-US"/>
                        </a:p>
                      </c:rich>
                    </c:tx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>
                      <c:ext uri="{02D57815-91ED-43cb-92C2-25804820EDAC}">
                        <c15:formulaRef>
                          <c15:sqref>'Tax Day Flow Prob'!$C$4:$C$11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0.5</c:v>
                      </c:pt>
                      <c:pt idx="1">
                        <c:v>0.2</c:v>
                      </c:pt>
                      <c:pt idx="2">
                        <c:v>0.1</c:v>
                      </c:pt>
                      <c:pt idx="3">
                        <c:v>0.04</c:v>
                      </c:pt>
                      <c:pt idx="4">
                        <c:v>0.02</c:v>
                      </c:pt>
                      <c:pt idx="5" formatCode="0.0000">
                        <c:v>1.4160109210376417E-2</c:v>
                      </c:pt>
                      <c:pt idx="6">
                        <c:v>0.01</c:v>
                      </c:pt>
                      <c:pt idx="7">
                        <c:v>2E-3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'Tax Day Flow Prob'!$D$4:$D$11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1944.4</c:v>
                      </c:pt>
                      <c:pt idx="1">
                        <c:v>2865.8</c:v>
                      </c:pt>
                      <c:pt idx="2">
                        <c:v>3911.5</c:v>
                      </c:pt>
                      <c:pt idx="3">
                        <c:v>4786.6000000000004</c:v>
                      </c:pt>
                      <c:pt idx="4">
                        <c:v>5446.6</c:v>
                      </c:pt>
                      <c:pt idx="5">
                        <c:v>6023.8</c:v>
                      </c:pt>
                      <c:pt idx="6">
                        <c:v>6229.4</c:v>
                      </c:pt>
                      <c:pt idx="7">
                        <c:v>8522.2000000000007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F104-4CFB-8AFC-3E22608E0191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'Tax Day Flow Prob'!$A$12</c15:sqref>
                        </c15:formulaRef>
                      </c:ext>
                    </c:extLst>
                    <c:strCache>
                      <c:ptCount val="1"/>
                      <c:pt idx="0">
                        <c:v>E1000000_1045_J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log"/>
                  <c:dispRSqr val="1"/>
                  <c:dispEq val="1"/>
                  <c:trendlineLbl>
                    <c:layout>
                      <c:manualLayout>
                        <c:x val="-0.37004279249333982"/>
                        <c:y val="0.65065549498620368"/>
                      </c:manualLayout>
                    </c:layout>
                    <c:tx>
                      <c:rich>
                        <a:bodyPr rot="0" spcFirstLastPara="1" vertOverflow="ellipsis" vert="horz" wrap="square" anchor="ctr" anchorCtr="1"/>
                        <a:lstStyle/>
                        <a:p>
                          <a:pPr>
                            <a:defRPr sz="900" b="0" i="0" u="none" strike="noStrike" kern="1200" baseline="0">
                              <a:solidFill>
                                <a:schemeClr val="tx1">
                                  <a:lumMod val="65000"/>
                                  <a:lumOff val="35000"/>
                                </a:schemeClr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r>
                            <a:rPr lang="en-US" baseline="0"/>
                            <a:t>E1000000_1045_J</a:t>
                          </a:r>
                        </a:p>
                        <a:p>
                          <a:pPr>
                            <a:defRPr/>
                          </a:pPr>
                          <a:r>
                            <a:rPr lang="en-US" baseline="0"/>
                            <a:t>y = -1188ln(x) + 639.08</a:t>
                          </a:r>
                          <a:br>
                            <a:rPr lang="en-US" baseline="0"/>
                          </a:br>
                          <a:r>
                            <a:rPr lang="en-US" baseline="0"/>
                            <a:t>R² = 0.9554</a:t>
                          </a:r>
                          <a:endParaRPr lang="en-US"/>
                        </a:p>
                      </c:rich>
                    </c:tx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'Tax Day Flow Prob'!$C$12:$C$19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0.5</c:v>
                      </c:pt>
                      <c:pt idx="1">
                        <c:v>0.2</c:v>
                      </c:pt>
                      <c:pt idx="2">
                        <c:v>0.1</c:v>
                      </c:pt>
                      <c:pt idx="3">
                        <c:v>0.04</c:v>
                      </c:pt>
                      <c:pt idx="4">
                        <c:v>0.02</c:v>
                      </c:pt>
                      <c:pt idx="5">
                        <c:v>0.01</c:v>
                      </c:pt>
                      <c:pt idx="6" formatCode="0.0000">
                        <c:v>5.145949109281552E-3</c:v>
                      </c:pt>
                      <c:pt idx="7">
                        <c:v>2E-3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'Tax Day Flow Prob'!$D$12:$D$19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2030.8</c:v>
                      </c:pt>
                      <c:pt idx="1">
                        <c:v>2620.6999999999998</c:v>
                      </c:pt>
                      <c:pt idx="2">
                        <c:v>3231.2</c:v>
                      </c:pt>
                      <c:pt idx="3">
                        <c:v>4035</c:v>
                      </c:pt>
                      <c:pt idx="4">
                        <c:v>4785</c:v>
                      </c:pt>
                      <c:pt idx="5">
                        <c:v>5811.8</c:v>
                      </c:pt>
                      <c:pt idx="6">
                        <c:v>6899.3</c:v>
                      </c:pt>
                      <c:pt idx="7">
                        <c:v>8745.7000000000007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F104-4CFB-8AFC-3E22608E0191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'Tax Day Flow Prob'!$A$20</c15:sqref>
                        </c15:formulaRef>
                      </c:ext>
                    </c:extLst>
                    <c:strCache>
                      <c:ptCount val="1"/>
                      <c:pt idx="0">
                        <c:v>E1000000_1007_J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log"/>
                  <c:dispRSqr val="1"/>
                  <c:dispEq val="1"/>
                  <c:trendlineLbl>
                    <c:layout>
                      <c:manualLayout>
                        <c:x val="-0.22463941538264565"/>
                        <c:y val="0.54765058213877116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'Tax Day Flow Prob'!$C$20:$C$27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0.5</c:v>
                      </c:pt>
                      <c:pt idx="1">
                        <c:v>0.2</c:v>
                      </c:pt>
                      <c:pt idx="2">
                        <c:v>0.1</c:v>
                      </c:pt>
                      <c:pt idx="3">
                        <c:v>0.04</c:v>
                      </c:pt>
                      <c:pt idx="4">
                        <c:v>0.02</c:v>
                      </c:pt>
                      <c:pt idx="5">
                        <c:v>0.01</c:v>
                      </c:pt>
                      <c:pt idx="6" formatCode="0.0000">
                        <c:v>5.8264021980223386E-3</c:v>
                      </c:pt>
                      <c:pt idx="7">
                        <c:v>2E-3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'Tax Day Flow Prob'!$D$20:$D$27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2527.5</c:v>
                      </c:pt>
                      <c:pt idx="1">
                        <c:v>3377.2</c:v>
                      </c:pt>
                      <c:pt idx="2">
                        <c:v>4309.6000000000004</c:v>
                      </c:pt>
                      <c:pt idx="3">
                        <c:v>5195.3999999999996</c:v>
                      </c:pt>
                      <c:pt idx="4">
                        <c:v>5975.2</c:v>
                      </c:pt>
                      <c:pt idx="5">
                        <c:v>6984.6</c:v>
                      </c:pt>
                      <c:pt idx="6">
                        <c:v>8194.7000000000007</c:v>
                      </c:pt>
                      <c:pt idx="7">
                        <c:v>10434.6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104-4CFB-8AFC-3E22608E0191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'Tax Day Flow Prob'!$A$28</c15:sqref>
                        </c15:formulaRef>
                      </c:ext>
                    </c:extLst>
                    <c:strCache>
                      <c:ptCount val="1"/>
                      <c:pt idx="0">
                        <c:v>E1000000_0941_J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log"/>
                  <c:dispRSqr val="1"/>
                  <c:dispEq val="1"/>
                  <c:trendlineLbl>
                    <c:layout>
                      <c:manualLayout>
                        <c:x val="-5.422040350021913E-2"/>
                        <c:y val="0.54002490073356213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'Tax Day Flow Prob'!$C$28:$C$35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0.5</c:v>
                      </c:pt>
                      <c:pt idx="1">
                        <c:v>0.2</c:v>
                      </c:pt>
                      <c:pt idx="2">
                        <c:v>0.1</c:v>
                      </c:pt>
                      <c:pt idx="3">
                        <c:v>0.04</c:v>
                      </c:pt>
                      <c:pt idx="4">
                        <c:v>0.02</c:v>
                      </c:pt>
                      <c:pt idx="5">
                        <c:v>0.01</c:v>
                      </c:pt>
                      <c:pt idx="6" formatCode="0.0000">
                        <c:v>6.8291221665640819E-3</c:v>
                      </c:pt>
                      <c:pt idx="7">
                        <c:v>2E-3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'Tax Day Flow Prob'!$D$28:$D$35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2750.8</c:v>
                      </c:pt>
                      <c:pt idx="1">
                        <c:v>3871.5</c:v>
                      </c:pt>
                      <c:pt idx="2">
                        <c:v>5108.5</c:v>
                      </c:pt>
                      <c:pt idx="3">
                        <c:v>6327.4</c:v>
                      </c:pt>
                      <c:pt idx="4">
                        <c:v>7183.7</c:v>
                      </c:pt>
                      <c:pt idx="5">
                        <c:v>8161.6</c:v>
                      </c:pt>
                      <c:pt idx="6">
                        <c:v>8982.6</c:v>
                      </c:pt>
                      <c:pt idx="7">
                        <c:v>11095.2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104-4CFB-8AFC-3E22608E0191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'Tax Day Flow Prob'!$A$36</c15:sqref>
                        </c15:formulaRef>
                      </c:ext>
                    </c:extLst>
                    <c:strCache>
                      <c:ptCount val="1"/>
                      <c:pt idx="0">
                        <c:v>E135A</c:v>
                      </c:pt>
                    </c:strCache>
                  </c:strRef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log"/>
                  <c:dispRSqr val="1"/>
                  <c:dispEq val="1"/>
                  <c:trendlineLbl>
                    <c:layout>
                      <c:manualLayout>
                        <c:x val="-8.4575497481201335E-3"/>
                        <c:y val="0.49439598896291809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'Tax Day Flow Prob'!$C$36:$C$43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0.5</c:v>
                      </c:pt>
                      <c:pt idx="1">
                        <c:v>0.2</c:v>
                      </c:pt>
                      <c:pt idx="2">
                        <c:v>0.1</c:v>
                      </c:pt>
                      <c:pt idx="3">
                        <c:v>0.04</c:v>
                      </c:pt>
                      <c:pt idx="4">
                        <c:v>0.02</c:v>
                      </c:pt>
                      <c:pt idx="5">
                        <c:v>0.01</c:v>
                      </c:pt>
                      <c:pt idx="6" formatCode="0.0000">
                        <c:v>4.7219083915199756E-3</c:v>
                      </c:pt>
                      <c:pt idx="7">
                        <c:v>2E-3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'Tax Day Flow Prob'!$D$36:$D$43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496.8</c:v>
                      </c:pt>
                      <c:pt idx="1">
                        <c:v>701.3</c:v>
                      </c:pt>
                      <c:pt idx="2">
                        <c:v>962.1</c:v>
                      </c:pt>
                      <c:pt idx="3">
                        <c:v>1212.7</c:v>
                      </c:pt>
                      <c:pt idx="4">
                        <c:v>1429.1</c:v>
                      </c:pt>
                      <c:pt idx="5">
                        <c:v>1668.4</c:v>
                      </c:pt>
                      <c:pt idx="6">
                        <c:v>1973.3</c:v>
                      </c:pt>
                      <c:pt idx="7">
                        <c:v>2357.6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104-4CFB-8AFC-3E22608E0191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'Tax Day Flow Prob'!$A$44</c15:sqref>
                        </c15:formulaRef>
                      </c:ext>
                    </c:extLst>
                    <c:strCache>
                      <c:ptCount val="1"/>
                      <c:pt idx="0">
                        <c:v>sum E127A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log"/>
                  <c:dispRSqr val="1"/>
                  <c:dispEq val="1"/>
                  <c:trendlineLbl>
                    <c:layout>
                      <c:manualLayout>
                        <c:x val="-4.7544479078951901E-2"/>
                        <c:y val="0.53279718240348151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'Tax Day Flow Prob'!$C$44:$C$51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0.5</c:v>
                      </c:pt>
                      <c:pt idx="1">
                        <c:v>0.2</c:v>
                      </c:pt>
                      <c:pt idx="2">
                        <c:v>0.1</c:v>
                      </c:pt>
                      <c:pt idx="3">
                        <c:v>0.04</c:v>
                      </c:pt>
                      <c:pt idx="4">
                        <c:v>0.02</c:v>
                      </c:pt>
                      <c:pt idx="5" formatCode="0.0000">
                        <c:v>1.8688475484720603E-2</c:v>
                      </c:pt>
                      <c:pt idx="6">
                        <c:v>0.01</c:v>
                      </c:pt>
                      <c:pt idx="7">
                        <c:v>2E-3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'Tax Day Flow Prob'!$D$44:$D$51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653.4</c:v>
                      </c:pt>
                      <c:pt idx="1">
                        <c:v>894.7</c:v>
                      </c:pt>
                      <c:pt idx="2">
                        <c:v>1190.7</c:v>
                      </c:pt>
                      <c:pt idx="3">
                        <c:v>1449.5</c:v>
                      </c:pt>
                      <c:pt idx="4">
                        <c:v>1654.3000000000002</c:v>
                      </c:pt>
                      <c:pt idx="5">
                        <c:v>1756.1</c:v>
                      </c:pt>
                      <c:pt idx="6">
                        <c:v>1904.2</c:v>
                      </c:pt>
                      <c:pt idx="7">
                        <c:v>2660.1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104-4CFB-8AFC-3E22608E0191}"/>
                  </c:ext>
                </c:extLst>
              </c15:ser>
            </c15:filteredScatterSeries>
          </c:ext>
        </c:extLst>
      </c:scatterChart>
      <c:valAx>
        <c:axId val="456241664"/>
        <c:scaling>
          <c:logBase val="10"/>
          <c:orientation val="minMax"/>
          <c:max val="1"/>
        </c:scaling>
        <c:delete val="0"/>
        <c:axPos val="b"/>
        <c:majorGridlines>
          <c:spPr>
            <a:ln w="19050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245600"/>
        <c:crosses val="autoZero"/>
        <c:crossBetween val="midCat"/>
      </c:valAx>
      <c:valAx>
        <c:axId val="456245600"/>
        <c:scaling>
          <c:logBase val="10"/>
          <c:orientation val="minMax"/>
          <c:min val="10"/>
        </c:scaling>
        <c:delete val="0"/>
        <c:axPos val="l"/>
        <c:majorGridlines>
          <c:spPr>
            <a:ln w="19050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Flow</a:t>
                </a:r>
                <a:r>
                  <a:rPr lang="en-US" baseline="0"/>
                  <a:t> (cfs)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2416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94525860158662"/>
          <c:y val="0.88015546133656375"/>
          <c:w val="0.19764727462538101"/>
          <c:h val="9.61545191466451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639846039653207E-2"/>
          <c:y val="0.1502883506343714"/>
          <c:w val="0.91609581965519615"/>
          <c:h val="0.768211196783793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'Tax Day WSE Prob'!$B$1:$D$1</c:f>
              <c:strCache>
                <c:ptCount val="1"/>
                <c:pt idx="0">
                  <c:v>Jones Road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-0.4125101156024899"/>
                  <c:y val="-0.1342403133864322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'Tax Day WSE Prob'!$C$3:$C$10</c:f>
              <c:numCache>
                <c:formatCode>General</c:formatCode>
                <c:ptCount val="8"/>
                <c:pt idx="0">
                  <c:v>0.5</c:v>
                </c:pt>
                <c:pt idx="1">
                  <c:v>0.2</c:v>
                </c:pt>
                <c:pt idx="2">
                  <c:v>0.1</c:v>
                </c:pt>
                <c:pt idx="3">
                  <c:v>0.04</c:v>
                </c:pt>
                <c:pt idx="4">
                  <c:v>0.02</c:v>
                </c:pt>
                <c:pt idx="5">
                  <c:v>0.01</c:v>
                </c:pt>
                <c:pt idx="6" formatCode="0.000">
                  <c:v>0.01</c:v>
                </c:pt>
                <c:pt idx="7">
                  <c:v>2E-3</c:v>
                </c:pt>
              </c:numCache>
            </c:numRef>
          </c:xVal>
          <c:yVal>
            <c:numRef>
              <c:f>'Tax Day WSE Prob'!$D$3:$D$10</c:f>
              <c:numCache>
                <c:formatCode>General</c:formatCode>
                <c:ptCount val="8"/>
                <c:pt idx="0">
                  <c:v>111.73</c:v>
                </c:pt>
                <c:pt idx="1">
                  <c:v>112.97</c:v>
                </c:pt>
                <c:pt idx="2">
                  <c:v>113.58</c:v>
                </c:pt>
                <c:pt idx="3">
                  <c:v>115.29</c:v>
                </c:pt>
                <c:pt idx="4">
                  <c:v>115.57</c:v>
                </c:pt>
                <c:pt idx="5">
                  <c:v>115.82</c:v>
                </c:pt>
                <c:pt idx="6">
                  <c:v>115.82</c:v>
                </c:pt>
                <c:pt idx="7">
                  <c:v>117.36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D932-4DE7-86BD-14D7C846CA3B}"/>
            </c:ext>
          </c:extLst>
        </c:ser>
        <c:ser>
          <c:idx val="1"/>
          <c:order val="1"/>
          <c:tx>
            <c:strRef>
              <c:f>'Tax Day WSE Prob'!$B$12</c:f>
              <c:strCache>
                <c:ptCount val="1"/>
                <c:pt idx="0">
                  <c:v>Lakeview Drive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-0.42809906674913001"/>
                  <c:y val="0.2007880070354526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'Tax Day WSE Prob'!$C$14:$C$21</c:f>
              <c:numCache>
                <c:formatCode>General</c:formatCode>
                <c:ptCount val="8"/>
                <c:pt idx="0">
                  <c:v>0.5</c:v>
                </c:pt>
                <c:pt idx="1">
                  <c:v>0.2</c:v>
                </c:pt>
                <c:pt idx="2">
                  <c:v>0.1</c:v>
                </c:pt>
                <c:pt idx="3">
                  <c:v>0.04</c:v>
                </c:pt>
                <c:pt idx="4">
                  <c:v>0.02</c:v>
                </c:pt>
                <c:pt idx="5">
                  <c:v>0.01</c:v>
                </c:pt>
                <c:pt idx="6" formatCode="0.000">
                  <c:v>7.3948109761093088E-3</c:v>
                </c:pt>
                <c:pt idx="7">
                  <c:v>2E-3</c:v>
                </c:pt>
              </c:numCache>
            </c:numRef>
          </c:xVal>
          <c:yVal>
            <c:numRef>
              <c:f>'Tax Day WSE Prob'!$D$14:$D$21</c:f>
              <c:numCache>
                <c:formatCode>General</c:formatCode>
                <c:ptCount val="8"/>
                <c:pt idx="0">
                  <c:v>95.67</c:v>
                </c:pt>
                <c:pt idx="1">
                  <c:v>97.7</c:v>
                </c:pt>
                <c:pt idx="2">
                  <c:v>98.45</c:v>
                </c:pt>
                <c:pt idx="3">
                  <c:v>100.18</c:v>
                </c:pt>
                <c:pt idx="4">
                  <c:v>100.89</c:v>
                </c:pt>
                <c:pt idx="5">
                  <c:v>101.27</c:v>
                </c:pt>
                <c:pt idx="6">
                  <c:v>101.53</c:v>
                </c:pt>
                <c:pt idx="7">
                  <c:v>102.36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32-4DE7-86BD-14D7C846C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101800"/>
        <c:axId val="542091960"/>
        <c:extLst/>
      </c:scatterChart>
      <c:valAx>
        <c:axId val="542101800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091960"/>
        <c:crosses val="autoZero"/>
        <c:crossBetween val="midCat"/>
      </c:valAx>
      <c:valAx>
        <c:axId val="542091960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101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7</xdr:row>
      <xdr:rowOff>57150</xdr:rowOff>
    </xdr:from>
    <xdr:to>
      <xdr:col>17</xdr:col>
      <xdr:colOff>541020</xdr:colOff>
      <xdr:row>27</xdr:row>
      <xdr:rowOff>7620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312420</xdr:colOff>
      <xdr:row>11</xdr:row>
      <xdr:rowOff>22860</xdr:rowOff>
    </xdr:from>
    <xdr:to>
      <xdr:col>16</xdr:col>
      <xdr:colOff>251460</xdr:colOff>
      <xdr:row>37</xdr:row>
      <xdr:rowOff>68580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7</xdr:row>
      <xdr:rowOff>57150</xdr:rowOff>
    </xdr:from>
    <xdr:to>
      <xdr:col>17</xdr:col>
      <xdr:colOff>541020</xdr:colOff>
      <xdr:row>27</xdr:row>
      <xdr:rowOff>7620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50/4993-01%20Jersey%20Village/XLS/2017.02.06%20-%20Log%20Interpolation%20for%20Flow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150/4993-01%20Jersey%20Village/XLS/HEC-HMS%20Info%20&amp;%20Results/2017.04.11%20-%20Revised%20Existing%20Resul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150/4993-01%20Jersey%20Village/XLS/HEC-HMS%20Info%20&amp;%20Results/2017.05.19%20-%20Tax%20Day%20Fl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C-HMS Info"/>
      <sheetName val="Tax Day Rainfall Prob"/>
      <sheetName val="Tax Day Flow Prob"/>
      <sheetName val="Log Interp_All"/>
      <sheetName val="Log Interp_100-yr"/>
      <sheetName val="Log Interp_Tax Day"/>
      <sheetName val="5-yr Flows"/>
      <sheetName val="Tributary Flows"/>
      <sheetName val="5-yr Flows Chart"/>
      <sheetName val="QT Cards"/>
    </sheetNames>
    <sheetDataSet>
      <sheetData sheetId="0" refreshError="1"/>
      <sheetData sheetId="1" refreshError="1"/>
      <sheetData sheetId="2" refreshError="1">
        <row r="3">
          <cell r="C3" t="str">
            <v>E100A/RS 129818</v>
          </cell>
        </row>
        <row r="21">
          <cell r="E21">
            <v>138.22110891502294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-yr (RevEx)"/>
      <sheetName val="5-yr (RevEx)"/>
      <sheetName val="10-yr (RevEx)"/>
      <sheetName val="25-yr (RevEx)"/>
      <sheetName val="50-yr (RevEx)"/>
      <sheetName val="100-yr (RevEx)"/>
      <sheetName val="500-yr (RevEx)"/>
    </sheetNames>
    <sheetDataSet>
      <sheetData sheetId="0"/>
      <sheetData sheetId="1">
        <row r="3">
          <cell r="A3" t="str">
            <v>E100A</v>
          </cell>
          <cell r="B3">
            <v>3.0076000000000001</v>
          </cell>
          <cell r="C3">
            <v>521.5</v>
          </cell>
        </row>
        <row r="4">
          <cell r="A4" t="str">
            <v>E1000000_1210_R</v>
          </cell>
          <cell r="B4">
            <v>3.0076000000000001</v>
          </cell>
          <cell r="C4">
            <v>506.3</v>
          </cell>
        </row>
        <row r="5">
          <cell r="A5" t="str">
            <v>E100B</v>
          </cell>
          <cell r="B5">
            <v>1.7505999999999999</v>
          </cell>
          <cell r="C5">
            <v>719.6</v>
          </cell>
        </row>
        <row r="6">
          <cell r="A6" t="str">
            <v>E1000000_1210_J</v>
          </cell>
          <cell r="B6">
            <v>4.7582000000000004</v>
          </cell>
          <cell r="C6">
            <v>957.3</v>
          </cell>
        </row>
        <row r="7">
          <cell r="A7" t="str">
            <v>E132A</v>
          </cell>
          <cell r="B7">
            <v>3.0676999999999999</v>
          </cell>
          <cell r="C7">
            <v>590.70000000000005</v>
          </cell>
        </row>
        <row r="8">
          <cell r="A8" t="str">
            <v>E1000000_1203_J</v>
          </cell>
          <cell r="B8">
            <v>7.8258999999999999</v>
          </cell>
          <cell r="C8">
            <v>1504.8</v>
          </cell>
        </row>
        <row r="9">
          <cell r="A9" t="str">
            <v>E1000000_1187_SW</v>
          </cell>
          <cell r="B9">
            <v>7.8258999999999999</v>
          </cell>
          <cell r="C9">
            <v>1504.8</v>
          </cell>
        </row>
        <row r="10">
          <cell r="A10" t="str">
            <v>E500-12-00</v>
          </cell>
          <cell r="B10">
            <v>0</v>
          </cell>
          <cell r="C10">
            <v>0</v>
          </cell>
        </row>
        <row r="11">
          <cell r="A11" t="str">
            <v>E5001200_Outfall</v>
          </cell>
          <cell r="B11">
            <v>7.8258999999999999</v>
          </cell>
          <cell r="C11">
            <v>1504.8</v>
          </cell>
        </row>
        <row r="12">
          <cell r="A12" t="str">
            <v>E1000000_1167_R</v>
          </cell>
          <cell r="B12">
            <v>7.8258999999999999</v>
          </cell>
          <cell r="C12">
            <v>1496.9</v>
          </cell>
        </row>
        <row r="13">
          <cell r="A13" t="str">
            <v>E100C</v>
          </cell>
          <cell r="B13">
            <v>2.1659999999999999</v>
          </cell>
          <cell r="C13">
            <v>538.70000000000005</v>
          </cell>
        </row>
        <row r="14">
          <cell r="A14" t="str">
            <v>E1000000_1167_J</v>
          </cell>
          <cell r="B14">
            <v>9.9918999999999993</v>
          </cell>
          <cell r="C14">
            <v>1944.4</v>
          </cell>
        </row>
        <row r="15">
          <cell r="A15" t="str">
            <v>E1000000_1164_SW</v>
          </cell>
          <cell r="B15">
            <v>9.9918999999999993</v>
          </cell>
          <cell r="C15">
            <v>1913.6</v>
          </cell>
        </row>
        <row r="16">
          <cell r="A16" t="str">
            <v>E500-11-00</v>
          </cell>
          <cell r="B16">
            <v>0</v>
          </cell>
          <cell r="C16">
            <v>3.8</v>
          </cell>
        </row>
        <row r="17">
          <cell r="A17" t="str">
            <v>E5001100_Outfall</v>
          </cell>
          <cell r="B17">
            <v>9.9918999999999993</v>
          </cell>
          <cell r="C17">
            <v>1916.2</v>
          </cell>
        </row>
        <row r="18">
          <cell r="A18" t="str">
            <v>E1000000_1105_R</v>
          </cell>
          <cell r="B18">
            <v>9.9918999999999993</v>
          </cell>
          <cell r="C18">
            <v>1904.7</v>
          </cell>
        </row>
        <row r="19">
          <cell r="A19" t="str">
            <v>E100D</v>
          </cell>
          <cell r="B19">
            <v>2.887</v>
          </cell>
          <cell r="C19">
            <v>758.8</v>
          </cell>
        </row>
        <row r="20">
          <cell r="A20" t="str">
            <v>E1000000_1105_J</v>
          </cell>
          <cell r="B20">
            <v>12.8789</v>
          </cell>
          <cell r="C20">
            <v>2553</v>
          </cell>
        </row>
        <row r="21">
          <cell r="A21" t="str">
            <v>E1000000_1056_R</v>
          </cell>
          <cell r="B21">
            <v>12.8789</v>
          </cell>
          <cell r="C21">
            <v>2546.8000000000002</v>
          </cell>
        </row>
        <row r="22">
          <cell r="A22" t="str">
            <v>E100E</v>
          </cell>
          <cell r="B22">
            <v>1.3962000000000001</v>
          </cell>
          <cell r="C22">
            <v>330.2</v>
          </cell>
        </row>
        <row r="23">
          <cell r="A23" t="str">
            <v>E1000000_1056_J</v>
          </cell>
          <cell r="B23">
            <v>14.2751</v>
          </cell>
          <cell r="C23">
            <v>2825.9</v>
          </cell>
        </row>
        <row r="24">
          <cell r="A24" t="str">
            <v>E1000000_1056_D</v>
          </cell>
          <cell r="B24">
            <v>14.2751</v>
          </cell>
          <cell r="C24">
            <v>1549.1</v>
          </cell>
        </row>
        <row r="25">
          <cell r="A25" t="str">
            <v>E135A</v>
          </cell>
          <cell r="B25">
            <v>2.4054000000000002</v>
          </cell>
          <cell r="C25">
            <v>496.8</v>
          </cell>
        </row>
        <row r="26">
          <cell r="A26" t="str">
            <v>E1000000_1045_J</v>
          </cell>
          <cell r="B26">
            <v>16.680499999999999</v>
          </cell>
          <cell r="C26">
            <v>2030.8</v>
          </cell>
        </row>
        <row r="27">
          <cell r="A27" t="str">
            <v>E1000000_1045_SW</v>
          </cell>
          <cell r="B27">
            <v>16.680499999999999</v>
          </cell>
          <cell r="C27">
            <v>2030.8</v>
          </cell>
        </row>
        <row r="28">
          <cell r="A28" t="str">
            <v>E535-01-00</v>
          </cell>
          <cell r="B28">
            <v>0</v>
          </cell>
          <cell r="C28">
            <v>0</v>
          </cell>
        </row>
        <row r="29">
          <cell r="A29" t="str">
            <v>E5350100_Outfall</v>
          </cell>
          <cell r="B29">
            <v>16.680499999999999</v>
          </cell>
          <cell r="C29">
            <v>2030.8</v>
          </cell>
        </row>
        <row r="30">
          <cell r="A30" t="str">
            <v>E1000000_1007_R</v>
          </cell>
          <cell r="B30">
            <v>16.680499999999999</v>
          </cell>
          <cell r="C30">
            <v>2013.2</v>
          </cell>
        </row>
        <row r="31">
          <cell r="A31" t="str">
            <v>E127A1</v>
          </cell>
          <cell r="B31">
            <v>1.22</v>
          </cell>
          <cell r="C31">
            <v>355.1</v>
          </cell>
        </row>
        <row r="32">
          <cell r="A32" t="str">
            <v>E1270000_6863_J</v>
          </cell>
          <cell r="B32">
            <v>1.22</v>
          </cell>
          <cell r="C32">
            <v>355.1</v>
          </cell>
        </row>
        <row r="33">
          <cell r="A33" t="str">
            <v>E1270000_0007_R1</v>
          </cell>
          <cell r="B33">
            <v>1.22</v>
          </cell>
          <cell r="C33">
            <v>359</v>
          </cell>
        </row>
        <row r="34">
          <cell r="A34" t="str">
            <v>E127A3</v>
          </cell>
          <cell r="B34">
            <v>0.21299999999999999</v>
          </cell>
          <cell r="C34">
            <v>95.8</v>
          </cell>
        </row>
        <row r="35">
          <cell r="A35" t="str">
            <v>E1270000_4702_J</v>
          </cell>
          <cell r="B35">
            <v>1.4330000000000001</v>
          </cell>
          <cell r="C35">
            <v>452.5</v>
          </cell>
        </row>
        <row r="36">
          <cell r="A36" t="str">
            <v>E1270000_0007_R2</v>
          </cell>
          <cell r="B36">
            <v>1.4330000000000001</v>
          </cell>
          <cell r="C36">
            <v>452.5</v>
          </cell>
        </row>
        <row r="37">
          <cell r="A37" t="str">
            <v>E127A2</v>
          </cell>
          <cell r="B37">
            <v>0.81</v>
          </cell>
          <cell r="C37">
            <v>200.9</v>
          </cell>
        </row>
        <row r="38">
          <cell r="A38" t="str">
            <v>E1000000_1007_J</v>
          </cell>
          <cell r="B38">
            <v>18.923500000000001</v>
          </cell>
          <cell r="C38">
            <v>2527.5</v>
          </cell>
        </row>
        <row r="39">
          <cell r="A39" t="str">
            <v>E1000000_0941_R</v>
          </cell>
          <cell r="B39">
            <v>18.923500000000001</v>
          </cell>
          <cell r="C39">
            <v>2399.5</v>
          </cell>
        </row>
        <row r="40">
          <cell r="A40" t="str">
            <v>E100F</v>
          </cell>
          <cell r="B40">
            <v>2.0432000000000001</v>
          </cell>
          <cell r="C40">
            <v>764.3</v>
          </cell>
        </row>
        <row r="41">
          <cell r="A41" t="str">
            <v>E1000000_0941_J</v>
          </cell>
          <cell r="B41">
            <v>20.966699999999999</v>
          </cell>
          <cell r="C41">
            <v>2750.8</v>
          </cell>
        </row>
        <row r="42">
          <cell r="A42" t="str">
            <v>E1000000_0961_SW</v>
          </cell>
          <cell r="B42">
            <v>20.966699999999999</v>
          </cell>
          <cell r="C42">
            <v>2750.8</v>
          </cell>
        </row>
        <row r="43">
          <cell r="A43" t="str">
            <v>E500-10-00 S</v>
          </cell>
          <cell r="B43">
            <v>0</v>
          </cell>
          <cell r="C43">
            <v>0</v>
          </cell>
        </row>
        <row r="44">
          <cell r="A44" t="str">
            <v>E5001000S_Outfall</v>
          </cell>
          <cell r="B44">
            <v>20.966699999999999</v>
          </cell>
          <cell r="C44">
            <v>2750.8</v>
          </cell>
        </row>
        <row r="45">
          <cell r="A45" t="str">
            <v>E141B2</v>
          </cell>
          <cell r="B45">
            <v>0.52480000000000004</v>
          </cell>
          <cell r="C45">
            <v>211.1</v>
          </cell>
        </row>
        <row r="46">
          <cell r="A46" t="str">
            <v>E141A</v>
          </cell>
          <cell r="B46">
            <v>1.9755</v>
          </cell>
          <cell r="C46">
            <v>422.6</v>
          </cell>
        </row>
        <row r="47">
          <cell r="A47" t="str">
            <v>E1410000_0048_R</v>
          </cell>
          <cell r="B47">
            <v>1.9755</v>
          </cell>
          <cell r="C47">
            <v>396.2</v>
          </cell>
        </row>
        <row r="48">
          <cell r="A48" t="str">
            <v>E141B1</v>
          </cell>
          <cell r="B48">
            <v>0.85060000000000002</v>
          </cell>
          <cell r="C48">
            <v>133.19999999999999</v>
          </cell>
        </row>
        <row r="49">
          <cell r="A49" t="str">
            <v>E1410000_0050_J</v>
          </cell>
          <cell r="B49">
            <v>2.8260999999999998</v>
          </cell>
          <cell r="C49">
            <v>517.9</v>
          </cell>
        </row>
        <row r="50">
          <cell r="A50" t="str">
            <v>E200A</v>
          </cell>
          <cell r="B50">
            <v>0.43240000000000001</v>
          </cell>
          <cell r="C50">
            <v>109.4</v>
          </cell>
        </row>
        <row r="51">
          <cell r="A51" t="str">
            <v>E2000000_0077_J</v>
          </cell>
          <cell r="B51">
            <v>0</v>
          </cell>
          <cell r="C51">
            <v>1276.8</v>
          </cell>
        </row>
        <row r="52">
          <cell r="A52" t="str">
            <v>E2000000_0001_R</v>
          </cell>
          <cell r="B52">
            <v>0</v>
          </cell>
          <cell r="C52">
            <v>1240.3</v>
          </cell>
        </row>
        <row r="53">
          <cell r="A53" t="str">
            <v>E2000000_0001_J</v>
          </cell>
          <cell r="B53">
            <v>0.43240000000000001</v>
          </cell>
          <cell r="C53">
            <v>1316</v>
          </cell>
        </row>
        <row r="54">
          <cell r="A54" t="str">
            <v>E1410000_0047_J</v>
          </cell>
          <cell r="B54">
            <v>3.2585000000000002</v>
          </cell>
          <cell r="C54">
            <v>1823.9</v>
          </cell>
        </row>
        <row r="55">
          <cell r="A55" t="str">
            <v>E1410000_0003_R</v>
          </cell>
          <cell r="B55">
            <v>3.2585000000000002</v>
          </cell>
          <cell r="C55">
            <v>1820.7</v>
          </cell>
        </row>
        <row r="56">
          <cell r="A56" t="str">
            <v>E1410000_0003_J</v>
          </cell>
          <cell r="B56">
            <v>3.7833000000000001</v>
          </cell>
          <cell r="C56">
            <v>1918.1</v>
          </cell>
        </row>
        <row r="57">
          <cell r="A57" t="str">
            <v>E1000000_0936_J</v>
          </cell>
          <cell r="B57">
            <v>24.75</v>
          </cell>
          <cell r="C57">
            <v>4658.5</v>
          </cell>
        </row>
        <row r="58">
          <cell r="A58" t="str">
            <v>E1000000_0913_R</v>
          </cell>
          <cell r="B58">
            <v>24.75</v>
          </cell>
          <cell r="C58">
            <v>4592.3</v>
          </cell>
        </row>
        <row r="59">
          <cell r="A59" t="str">
            <v>E1000000_0913_J</v>
          </cell>
          <cell r="B59">
            <v>24.75</v>
          </cell>
          <cell r="C59">
            <v>4592.3</v>
          </cell>
        </row>
      </sheetData>
      <sheetData sheetId="2">
        <row r="3">
          <cell r="A3" t="str">
            <v>E100A</v>
          </cell>
          <cell r="B3">
            <v>3.0076000000000001</v>
          </cell>
          <cell r="C3">
            <v>745</v>
          </cell>
        </row>
        <row r="4">
          <cell r="A4" t="str">
            <v>E1000000_1210_R</v>
          </cell>
          <cell r="B4">
            <v>3.0076000000000001</v>
          </cell>
          <cell r="C4">
            <v>733.9</v>
          </cell>
        </row>
        <row r="5">
          <cell r="A5" t="str">
            <v>E100B</v>
          </cell>
          <cell r="B5">
            <v>1.7505999999999999</v>
          </cell>
          <cell r="C5">
            <v>986.1</v>
          </cell>
        </row>
        <row r="6">
          <cell r="A6" t="str">
            <v>E1000000_1210_J</v>
          </cell>
          <cell r="B6">
            <v>4.7582000000000004</v>
          </cell>
          <cell r="C6">
            <v>1402.1</v>
          </cell>
        </row>
        <row r="7">
          <cell r="A7" t="str">
            <v>E132A</v>
          </cell>
          <cell r="B7">
            <v>3.0676999999999999</v>
          </cell>
          <cell r="C7">
            <v>840.2</v>
          </cell>
        </row>
        <row r="8">
          <cell r="A8" t="str">
            <v>E1000000_1203_J</v>
          </cell>
          <cell r="B8">
            <v>7.8258999999999999</v>
          </cell>
          <cell r="C8">
            <v>2207.9</v>
          </cell>
        </row>
        <row r="9">
          <cell r="A9" t="str">
            <v>E1000000_1187_SW</v>
          </cell>
          <cell r="B9">
            <v>7.8258999999999999</v>
          </cell>
          <cell r="C9">
            <v>2207.9</v>
          </cell>
        </row>
        <row r="10">
          <cell r="A10" t="str">
            <v>E500-12-00</v>
          </cell>
          <cell r="B10">
            <v>0</v>
          </cell>
          <cell r="C10">
            <v>0</v>
          </cell>
        </row>
        <row r="11">
          <cell r="A11" t="str">
            <v>E5001200_Outfall</v>
          </cell>
          <cell r="B11">
            <v>7.8258999999999999</v>
          </cell>
          <cell r="C11">
            <v>2207.9</v>
          </cell>
        </row>
        <row r="12">
          <cell r="A12" t="str">
            <v>E1000000_1167_R</v>
          </cell>
          <cell r="B12">
            <v>7.8258999999999999</v>
          </cell>
          <cell r="C12">
            <v>2203.6999999999998</v>
          </cell>
        </row>
        <row r="13">
          <cell r="A13" t="str">
            <v>E100C</v>
          </cell>
          <cell r="B13">
            <v>2.1659999999999999</v>
          </cell>
          <cell r="C13">
            <v>754.7</v>
          </cell>
        </row>
        <row r="14">
          <cell r="A14" t="str">
            <v>E1000000_1167_J</v>
          </cell>
          <cell r="B14">
            <v>9.9918999999999993</v>
          </cell>
          <cell r="C14">
            <v>2865.8</v>
          </cell>
        </row>
        <row r="15">
          <cell r="A15" t="str">
            <v>E1000000_1164_SW</v>
          </cell>
          <cell r="B15">
            <v>9.9918999999999993</v>
          </cell>
          <cell r="C15">
            <v>2465.3000000000002</v>
          </cell>
        </row>
        <row r="16">
          <cell r="A16" t="str">
            <v>E500-11-00</v>
          </cell>
          <cell r="B16">
            <v>0</v>
          </cell>
          <cell r="C16">
            <v>86</v>
          </cell>
        </row>
        <row r="17">
          <cell r="A17" t="str">
            <v>E5001100_Outfall</v>
          </cell>
          <cell r="B17">
            <v>9.9918999999999993</v>
          </cell>
          <cell r="C17">
            <v>2511.9</v>
          </cell>
        </row>
        <row r="18">
          <cell r="A18" t="str">
            <v>E1000000_1105_R</v>
          </cell>
          <cell r="B18">
            <v>9.9918999999999993</v>
          </cell>
          <cell r="C18">
            <v>2505.4</v>
          </cell>
        </row>
        <row r="19">
          <cell r="A19" t="str">
            <v>E100D</v>
          </cell>
          <cell r="B19">
            <v>2.887</v>
          </cell>
          <cell r="C19">
            <v>1045.9000000000001</v>
          </cell>
        </row>
        <row r="20">
          <cell r="A20" t="str">
            <v>E1000000_1105_J</v>
          </cell>
          <cell r="B20">
            <v>12.8789</v>
          </cell>
          <cell r="C20">
            <v>3417.7</v>
          </cell>
        </row>
        <row r="21">
          <cell r="A21" t="str">
            <v>E1000000_1056_R</v>
          </cell>
          <cell r="B21">
            <v>12.8789</v>
          </cell>
          <cell r="C21">
            <v>3414.7</v>
          </cell>
        </row>
        <row r="22">
          <cell r="A22" t="str">
            <v>E100E</v>
          </cell>
          <cell r="B22">
            <v>1.3962000000000001</v>
          </cell>
          <cell r="C22">
            <v>456.9</v>
          </cell>
        </row>
        <row r="23">
          <cell r="A23" t="str">
            <v>E1000000_1056_J</v>
          </cell>
          <cell r="B23">
            <v>14.2751</v>
          </cell>
          <cell r="C23">
            <v>3819.5</v>
          </cell>
        </row>
        <row r="24">
          <cell r="A24" t="str">
            <v>E1000000_1056_D</v>
          </cell>
          <cell r="B24">
            <v>14.2751</v>
          </cell>
          <cell r="C24">
            <v>1932.7</v>
          </cell>
        </row>
        <row r="25">
          <cell r="A25" t="str">
            <v>E135A</v>
          </cell>
          <cell r="B25">
            <v>2.4054000000000002</v>
          </cell>
          <cell r="C25">
            <v>701.3</v>
          </cell>
        </row>
        <row r="26">
          <cell r="A26" t="str">
            <v>E1000000_1045_J</v>
          </cell>
          <cell r="B26">
            <v>16.680499999999999</v>
          </cell>
          <cell r="C26">
            <v>2620.6999999999998</v>
          </cell>
        </row>
        <row r="27">
          <cell r="A27" t="str">
            <v>E1000000_1045_SW</v>
          </cell>
          <cell r="B27">
            <v>16.680499999999999</v>
          </cell>
          <cell r="C27">
            <v>2620.6999999999998</v>
          </cell>
        </row>
        <row r="28">
          <cell r="A28" t="str">
            <v>E535-01-00</v>
          </cell>
          <cell r="B28">
            <v>0</v>
          </cell>
          <cell r="C28">
            <v>0</v>
          </cell>
        </row>
        <row r="29">
          <cell r="A29" t="str">
            <v>E5350100_Outfall</v>
          </cell>
          <cell r="B29">
            <v>16.680499999999999</v>
          </cell>
          <cell r="C29">
            <v>2620.6999999999998</v>
          </cell>
        </row>
        <row r="30">
          <cell r="A30" t="str">
            <v>E1000000_1007_R</v>
          </cell>
          <cell r="B30">
            <v>16.680499999999999</v>
          </cell>
          <cell r="C30">
            <v>2614.6999999999998</v>
          </cell>
        </row>
        <row r="31">
          <cell r="A31" t="str">
            <v>E127A1</v>
          </cell>
          <cell r="B31">
            <v>1.22</v>
          </cell>
          <cell r="C31">
            <v>487.2</v>
          </cell>
        </row>
        <row r="32">
          <cell r="A32" t="str">
            <v>E1270000_6863_J</v>
          </cell>
          <cell r="B32">
            <v>1.22</v>
          </cell>
          <cell r="C32">
            <v>487.2</v>
          </cell>
        </row>
        <row r="33">
          <cell r="A33" t="str">
            <v>E1270000_0007_R1</v>
          </cell>
          <cell r="B33">
            <v>1.22</v>
          </cell>
          <cell r="C33">
            <v>489.2</v>
          </cell>
        </row>
        <row r="34">
          <cell r="A34" t="str">
            <v>E127A3</v>
          </cell>
          <cell r="B34">
            <v>0.21299999999999999</v>
          </cell>
          <cell r="C34">
            <v>129</v>
          </cell>
        </row>
        <row r="35">
          <cell r="A35" t="str">
            <v>E1270000_4702_J</v>
          </cell>
          <cell r="B35">
            <v>1.4330000000000001</v>
          </cell>
          <cell r="C35">
            <v>610</v>
          </cell>
        </row>
        <row r="36">
          <cell r="A36" t="str">
            <v>E1270000_0007_R2</v>
          </cell>
          <cell r="B36">
            <v>1.4330000000000001</v>
          </cell>
          <cell r="C36">
            <v>619.6</v>
          </cell>
        </row>
        <row r="37">
          <cell r="A37" t="str">
            <v>E127A2</v>
          </cell>
          <cell r="B37">
            <v>0.81</v>
          </cell>
          <cell r="C37">
            <v>275.10000000000002</v>
          </cell>
        </row>
        <row r="38">
          <cell r="A38" t="str">
            <v>E1000000_1007_J</v>
          </cell>
          <cell r="B38">
            <v>18.923500000000001</v>
          </cell>
          <cell r="C38">
            <v>3377.2</v>
          </cell>
        </row>
        <row r="39">
          <cell r="A39" t="str">
            <v>E1000000_0941_R</v>
          </cell>
          <cell r="B39">
            <v>18.923500000000001</v>
          </cell>
          <cell r="C39">
            <v>3268.1</v>
          </cell>
        </row>
        <row r="40">
          <cell r="A40" t="str">
            <v>E100F</v>
          </cell>
          <cell r="B40">
            <v>2.0432000000000001</v>
          </cell>
          <cell r="C40">
            <v>1051.4000000000001</v>
          </cell>
        </row>
        <row r="41">
          <cell r="A41" t="str">
            <v>E1000000_0941_J</v>
          </cell>
          <cell r="B41">
            <v>20.966699999999999</v>
          </cell>
          <cell r="C41">
            <v>3871.5</v>
          </cell>
        </row>
        <row r="42">
          <cell r="A42" t="str">
            <v>E1000000_0961_SW</v>
          </cell>
          <cell r="B42">
            <v>20.966699999999999</v>
          </cell>
          <cell r="C42">
            <v>3613.6</v>
          </cell>
        </row>
        <row r="43">
          <cell r="A43" t="str">
            <v>E500-10-00 S</v>
          </cell>
          <cell r="B43">
            <v>0</v>
          </cell>
          <cell r="C43">
            <v>103.5</v>
          </cell>
        </row>
        <row r="44">
          <cell r="A44" t="str">
            <v>E5001000S_Outfall</v>
          </cell>
          <cell r="B44">
            <v>20.966699999999999</v>
          </cell>
          <cell r="C44">
            <v>3697.7</v>
          </cell>
        </row>
        <row r="45">
          <cell r="A45" t="str">
            <v>E141B2</v>
          </cell>
          <cell r="B45">
            <v>0.52480000000000004</v>
          </cell>
          <cell r="C45">
            <v>284.5</v>
          </cell>
        </row>
        <row r="46">
          <cell r="A46" t="str">
            <v>E141A</v>
          </cell>
          <cell r="B46">
            <v>1.9755</v>
          </cell>
          <cell r="C46">
            <v>605</v>
          </cell>
        </row>
        <row r="47">
          <cell r="A47" t="str">
            <v>E1410000_0048_R</v>
          </cell>
          <cell r="B47">
            <v>1.9755</v>
          </cell>
          <cell r="C47">
            <v>575.79999999999995</v>
          </cell>
        </row>
        <row r="48">
          <cell r="A48" t="str">
            <v>E141B1</v>
          </cell>
          <cell r="B48">
            <v>0.85060000000000002</v>
          </cell>
          <cell r="C48">
            <v>190.6</v>
          </cell>
        </row>
        <row r="49">
          <cell r="A49" t="str">
            <v>E1410000_0050_J</v>
          </cell>
          <cell r="B49">
            <v>2.8260999999999998</v>
          </cell>
          <cell r="C49">
            <v>755.1</v>
          </cell>
        </row>
        <row r="50">
          <cell r="A50" t="str">
            <v>E200A</v>
          </cell>
          <cell r="B50">
            <v>0.43240000000000001</v>
          </cell>
          <cell r="C50">
            <v>152.19999999999999</v>
          </cell>
        </row>
        <row r="51">
          <cell r="A51" t="str">
            <v>E2000000_0077_J</v>
          </cell>
          <cell r="B51">
            <v>0</v>
          </cell>
          <cell r="C51">
            <v>1886.8</v>
          </cell>
        </row>
        <row r="52">
          <cell r="A52" t="str">
            <v>E2000000_0001_R</v>
          </cell>
          <cell r="B52">
            <v>0</v>
          </cell>
          <cell r="C52">
            <v>1857.5</v>
          </cell>
        </row>
        <row r="53">
          <cell r="A53" t="str">
            <v>E2000000_0001_J</v>
          </cell>
          <cell r="B53">
            <v>0.43240000000000001</v>
          </cell>
          <cell r="C53">
            <v>1975.6</v>
          </cell>
        </row>
        <row r="54">
          <cell r="A54" t="str">
            <v>E1410000_0047_J</v>
          </cell>
          <cell r="B54">
            <v>3.2585000000000002</v>
          </cell>
          <cell r="C54">
            <v>2727.9</v>
          </cell>
        </row>
        <row r="55">
          <cell r="A55" t="str">
            <v>E1410000_0003_R</v>
          </cell>
          <cell r="B55">
            <v>3.2585000000000002</v>
          </cell>
          <cell r="C55">
            <v>2722.9</v>
          </cell>
        </row>
        <row r="56">
          <cell r="A56" t="str">
            <v>E1410000_0003_J</v>
          </cell>
          <cell r="B56">
            <v>3.7833000000000001</v>
          </cell>
          <cell r="C56">
            <v>2878.8</v>
          </cell>
        </row>
        <row r="57">
          <cell r="A57" t="str">
            <v>E1000000_0936_J</v>
          </cell>
          <cell r="B57">
            <v>24.75</v>
          </cell>
          <cell r="C57">
            <v>6563.6</v>
          </cell>
        </row>
        <row r="58">
          <cell r="A58" t="str">
            <v>E1000000_0913_R</v>
          </cell>
          <cell r="B58">
            <v>24.75</v>
          </cell>
          <cell r="C58">
            <v>6515.1</v>
          </cell>
        </row>
        <row r="59">
          <cell r="A59" t="str">
            <v>E1000000_0913_J</v>
          </cell>
          <cell r="B59">
            <v>24.75</v>
          </cell>
          <cell r="C59">
            <v>6515.1</v>
          </cell>
        </row>
      </sheetData>
      <sheetData sheetId="3">
        <row r="3">
          <cell r="A3" t="str">
            <v>E100A</v>
          </cell>
          <cell r="B3">
            <v>3.0076000000000001</v>
          </cell>
          <cell r="C3">
            <v>1033.8</v>
          </cell>
        </row>
        <row r="4">
          <cell r="A4" t="str">
            <v>E1000000_1210_R</v>
          </cell>
          <cell r="B4">
            <v>3.0076000000000001</v>
          </cell>
          <cell r="C4">
            <v>1021.3</v>
          </cell>
        </row>
        <row r="5">
          <cell r="A5" t="str">
            <v>E100B</v>
          </cell>
          <cell r="B5">
            <v>1.7505999999999999</v>
          </cell>
          <cell r="C5">
            <v>1326</v>
          </cell>
        </row>
        <row r="6">
          <cell r="A6" t="str">
            <v>E1000000_1210_J</v>
          </cell>
          <cell r="B6">
            <v>4.7582000000000004</v>
          </cell>
          <cell r="C6">
            <v>1974.9</v>
          </cell>
        </row>
        <row r="7">
          <cell r="A7" t="str">
            <v>E132A</v>
          </cell>
          <cell r="B7">
            <v>3.0676999999999999</v>
          </cell>
          <cell r="C7">
            <v>1162.8</v>
          </cell>
        </row>
        <row r="8">
          <cell r="A8" t="str">
            <v>E1000000_1203_J</v>
          </cell>
          <cell r="B8">
            <v>7.8258999999999999</v>
          </cell>
          <cell r="C8">
            <v>3100</v>
          </cell>
        </row>
        <row r="9">
          <cell r="A9" t="str">
            <v>E1000000_1187_SW</v>
          </cell>
          <cell r="B9">
            <v>7.8258999999999999</v>
          </cell>
          <cell r="C9">
            <v>3100</v>
          </cell>
        </row>
        <row r="10">
          <cell r="A10" t="str">
            <v>E500-12-00</v>
          </cell>
          <cell r="B10">
            <v>0</v>
          </cell>
          <cell r="C10">
            <v>0</v>
          </cell>
        </row>
        <row r="11">
          <cell r="A11" t="str">
            <v>E5001200_Outfall</v>
          </cell>
          <cell r="B11">
            <v>7.8258999999999999</v>
          </cell>
          <cell r="C11">
            <v>3100</v>
          </cell>
        </row>
        <row r="12">
          <cell r="A12" t="str">
            <v>E1000000_1167_R</v>
          </cell>
          <cell r="B12">
            <v>7.8258999999999999</v>
          </cell>
          <cell r="C12">
            <v>3041.6</v>
          </cell>
        </row>
        <row r="13">
          <cell r="A13" t="str">
            <v>E100C</v>
          </cell>
          <cell r="B13">
            <v>2.1659999999999999</v>
          </cell>
          <cell r="C13">
            <v>1032.9000000000001</v>
          </cell>
        </row>
        <row r="14">
          <cell r="A14" t="str">
            <v>E1000000_1167_J</v>
          </cell>
          <cell r="B14">
            <v>9.9918999999999993</v>
          </cell>
          <cell r="C14">
            <v>3911.5</v>
          </cell>
        </row>
        <row r="15">
          <cell r="A15" t="str">
            <v>E1000000_1164_SW</v>
          </cell>
          <cell r="B15">
            <v>9.9918999999999993</v>
          </cell>
          <cell r="C15">
            <v>2852.6</v>
          </cell>
        </row>
        <row r="16">
          <cell r="A16" t="str">
            <v>E500-11-00</v>
          </cell>
          <cell r="B16">
            <v>0</v>
          </cell>
          <cell r="C16">
            <v>547.29999999999995</v>
          </cell>
        </row>
        <row r="17">
          <cell r="A17" t="str">
            <v>E5001100_Outfall</v>
          </cell>
          <cell r="B17">
            <v>9.9918999999999993</v>
          </cell>
          <cell r="C17">
            <v>3149.6</v>
          </cell>
        </row>
        <row r="18">
          <cell r="A18" t="str">
            <v>E1000000_1105_R</v>
          </cell>
          <cell r="B18">
            <v>9.9918999999999993</v>
          </cell>
          <cell r="C18">
            <v>3130.8</v>
          </cell>
        </row>
        <row r="19">
          <cell r="A19" t="str">
            <v>E100D</v>
          </cell>
          <cell r="B19">
            <v>2.887</v>
          </cell>
          <cell r="C19">
            <v>1418.1</v>
          </cell>
        </row>
        <row r="20">
          <cell r="A20" t="str">
            <v>E1000000_1105_J</v>
          </cell>
          <cell r="B20">
            <v>12.8789</v>
          </cell>
          <cell r="C20">
            <v>4173.8</v>
          </cell>
        </row>
        <row r="21">
          <cell r="A21" t="str">
            <v>E1000000_1056_R</v>
          </cell>
          <cell r="B21">
            <v>12.8789</v>
          </cell>
          <cell r="C21">
            <v>4172.1000000000004</v>
          </cell>
        </row>
        <row r="22">
          <cell r="A22" t="str">
            <v>E100E</v>
          </cell>
          <cell r="B22">
            <v>1.3962000000000001</v>
          </cell>
          <cell r="C22">
            <v>623.1</v>
          </cell>
        </row>
        <row r="23">
          <cell r="A23" t="str">
            <v>E1000000_1056_J</v>
          </cell>
          <cell r="B23">
            <v>14.2751</v>
          </cell>
          <cell r="C23">
            <v>4720.2</v>
          </cell>
        </row>
        <row r="24">
          <cell r="A24" t="str">
            <v>E1000000_1056_D</v>
          </cell>
          <cell r="B24">
            <v>14.2751</v>
          </cell>
          <cell r="C24">
            <v>2280.4</v>
          </cell>
        </row>
        <row r="25">
          <cell r="A25" t="str">
            <v>E135A</v>
          </cell>
          <cell r="B25">
            <v>2.4054000000000002</v>
          </cell>
          <cell r="C25">
            <v>962.1</v>
          </cell>
        </row>
        <row r="26">
          <cell r="A26" t="str">
            <v>E1000000_1045_J</v>
          </cell>
          <cell r="B26">
            <v>16.680499999999999</v>
          </cell>
          <cell r="C26">
            <v>3231.2</v>
          </cell>
        </row>
        <row r="27">
          <cell r="A27" t="str">
            <v>E1000000_1045_SW</v>
          </cell>
          <cell r="B27">
            <v>16.680499999999999</v>
          </cell>
          <cell r="C27">
            <v>3231.2</v>
          </cell>
        </row>
        <row r="28">
          <cell r="A28" t="str">
            <v>E535-01-00</v>
          </cell>
          <cell r="B28">
            <v>0</v>
          </cell>
          <cell r="C28">
            <v>0</v>
          </cell>
        </row>
        <row r="29">
          <cell r="A29" t="str">
            <v>E5350100_Outfall</v>
          </cell>
          <cell r="B29">
            <v>16.680499999999999</v>
          </cell>
          <cell r="C29">
            <v>3231.2</v>
          </cell>
        </row>
        <row r="30">
          <cell r="A30" t="str">
            <v>E1000000_1007_R</v>
          </cell>
          <cell r="B30">
            <v>16.680499999999999</v>
          </cell>
          <cell r="C30">
            <v>3224</v>
          </cell>
        </row>
        <row r="31">
          <cell r="A31" t="str">
            <v>E127A1</v>
          </cell>
          <cell r="B31">
            <v>1.22</v>
          </cell>
          <cell r="C31">
            <v>661</v>
          </cell>
        </row>
        <row r="32">
          <cell r="A32" t="str">
            <v>E1270000_6863_J</v>
          </cell>
          <cell r="B32">
            <v>1.22</v>
          </cell>
          <cell r="C32">
            <v>661</v>
          </cell>
        </row>
        <row r="33">
          <cell r="A33" t="str">
            <v>E1270000_0007_R1</v>
          </cell>
          <cell r="B33">
            <v>1.22</v>
          </cell>
          <cell r="C33">
            <v>653.9</v>
          </cell>
        </row>
        <row r="34">
          <cell r="A34" t="str">
            <v>E127A3</v>
          </cell>
          <cell r="B34">
            <v>0.21299999999999999</v>
          </cell>
          <cell r="C34">
            <v>172</v>
          </cell>
        </row>
        <row r="35">
          <cell r="A35" t="str">
            <v>E1270000_4702_J</v>
          </cell>
          <cell r="B35">
            <v>1.4330000000000001</v>
          </cell>
          <cell r="C35">
            <v>812.3</v>
          </cell>
        </row>
        <row r="36">
          <cell r="A36" t="str">
            <v>E1270000_0007_R2</v>
          </cell>
          <cell r="B36">
            <v>1.4330000000000001</v>
          </cell>
          <cell r="C36">
            <v>819.1</v>
          </cell>
        </row>
        <row r="37">
          <cell r="A37" t="str">
            <v>E127A2</v>
          </cell>
          <cell r="B37">
            <v>0.81</v>
          </cell>
          <cell r="C37">
            <v>371.6</v>
          </cell>
        </row>
        <row r="38">
          <cell r="A38" t="str">
            <v>E1000000_1007_J</v>
          </cell>
          <cell r="B38">
            <v>18.923500000000001</v>
          </cell>
          <cell r="C38">
            <v>4309.6000000000004</v>
          </cell>
        </row>
        <row r="39">
          <cell r="A39" t="str">
            <v>E1000000_0941_R</v>
          </cell>
          <cell r="B39">
            <v>18.923500000000001</v>
          </cell>
          <cell r="C39">
            <v>4194.3</v>
          </cell>
        </row>
        <row r="40">
          <cell r="A40" t="str">
            <v>E100F</v>
          </cell>
          <cell r="B40">
            <v>2.0432000000000001</v>
          </cell>
          <cell r="C40">
            <v>1416.3</v>
          </cell>
        </row>
        <row r="41">
          <cell r="A41" t="str">
            <v>E1000000_0941_J</v>
          </cell>
          <cell r="B41">
            <v>20.966699999999999</v>
          </cell>
          <cell r="C41">
            <v>5108.5</v>
          </cell>
        </row>
        <row r="42">
          <cell r="A42" t="str">
            <v>E1000000_0961_SW</v>
          </cell>
          <cell r="B42">
            <v>20.966699999999999</v>
          </cell>
          <cell r="C42">
            <v>3887.1</v>
          </cell>
        </row>
        <row r="43">
          <cell r="A43" t="str">
            <v>E500-10-00 S</v>
          </cell>
          <cell r="B43">
            <v>0</v>
          </cell>
          <cell r="C43">
            <v>650.20000000000005</v>
          </cell>
        </row>
        <row r="44">
          <cell r="A44" t="str">
            <v>E5001000S_Outfall</v>
          </cell>
          <cell r="B44">
            <v>20.966699999999999</v>
          </cell>
          <cell r="C44">
            <v>4520.3999999999996</v>
          </cell>
        </row>
        <row r="45">
          <cell r="A45" t="str">
            <v>E141B2</v>
          </cell>
          <cell r="B45">
            <v>0.52480000000000004</v>
          </cell>
          <cell r="C45">
            <v>380.8</v>
          </cell>
        </row>
        <row r="46">
          <cell r="A46" t="str">
            <v>E141A</v>
          </cell>
          <cell r="B46">
            <v>1.9755</v>
          </cell>
          <cell r="C46">
            <v>835.8</v>
          </cell>
        </row>
        <row r="47">
          <cell r="A47" t="str">
            <v>E1410000_0048_R</v>
          </cell>
          <cell r="B47">
            <v>1.9755</v>
          </cell>
          <cell r="C47">
            <v>803.4</v>
          </cell>
        </row>
        <row r="48">
          <cell r="A48" t="str">
            <v>E141B1</v>
          </cell>
          <cell r="B48">
            <v>0.85060000000000002</v>
          </cell>
          <cell r="C48">
            <v>264.5</v>
          </cell>
        </row>
        <row r="49">
          <cell r="A49" t="str">
            <v>E1410000_0050_J</v>
          </cell>
          <cell r="B49">
            <v>2.8260999999999998</v>
          </cell>
          <cell r="C49">
            <v>1054.7</v>
          </cell>
        </row>
        <row r="50">
          <cell r="A50" t="str">
            <v>E200A</v>
          </cell>
          <cell r="B50">
            <v>0.43240000000000001</v>
          </cell>
          <cell r="C50">
            <v>207.7</v>
          </cell>
        </row>
        <row r="51">
          <cell r="A51" t="str">
            <v>E2000000_0077_J</v>
          </cell>
          <cell r="B51">
            <v>0</v>
          </cell>
          <cell r="C51">
            <v>2439.8000000000002</v>
          </cell>
        </row>
        <row r="52">
          <cell r="A52" t="str">
            <v>E2000000_0001_R</v>
          </cell>
          <cell r="B52">
            <v>0</v>
          </cell>
          <cell r="C52">
            <v>2427.6999999999998</v>
          </cell>
        </row>
        <row r="53">
          <cell r="A53" t="str">
            <v>E2000000_0001_J</v>
          </cell>
          <cell r="B53">
            <v>0.43240000000000001</v>
          </cell>
          <cell r="C53">
            <v>2592</v>
          </cell>
        </row>
        <row r="54">
          <cell r="A54" t="str">
            <v>E1410000_0047_J</v>
          </cell>
          <cell r="B54">
            <v>3.2585000000000002</v>
          </cell>
          <cell r="C54">
            <v>3646.4</v>
          </cell>
        </row>
        <row r="55">
          <cell r="A55" t="str">
            <v>E1410000_0003_R</v>
          </cell>
          <cell r="B55">
            <v>3.2585000000000002</v>
          </cell>
          <cell r="C55">
            <v>3643.2</v>
          </cell>
        </row>
        <row r="56">
          <cell r="A56" t="str">
            <v>E1410000_0003_J</v>
          </cell>
          <cell r="B56">
            <v>3.7833000000000001</v>
          </cell>
          <cell r="C56">
            <v>3866.1</v>
          </cell>
        </row>
        <row r="57">
          <cell r="A57" t="str">
            <v>E1000000_0936_J</v>
          </cell>
          <cell r="B57">
            <v>24.75</v>
          </cell>
          <cell r="C57">
            <v>8124.8</v>
          </cell>
        </row>
        <row r="58">
          <cell r="A58" t="str">
            <v>E1000000_0913_R</v>
          </cell>
          <cell r="B58">
            <v>24.75</v>
          </cell>
          <cell r="C58">
            <v>8060.5</v>
          </cell>
        </row>
        <row r="59">
          <cell r="A59" t="str">
            <v>E1000000_0913_J</v>
          </cell>
          <cell r="B59">
            <v>24.75</v>
          </cell>
          <cell r="C59">
            <v>8060.5</v>
          </cell>
        </row>
      </sheetData>
      <sheetData sheetId="4">
        <row r="3">
          <cell r="A3" t="str">
            <v>E100A</v>
          </cell>
          <cell r="B3">
            <v>3.0076000000000001</v>
          </cell>
          <cell r="C3">
            <v>1316</v>
          </cell>
        </row>
        <row r="4">
          <cell r="A4" t="str">
            <v>E1000000_1210_R</v>
          </cell>
          <cell r="B4">
            <v>3.0076000000000001</v>
          </cell>
          <cell r="C4">
            <v>1304.4000000000001</v>
          </cell>
        </row>
        <row r="5">
          <cell r="A5" t="str">
            <v>E100B</v>
          </cell>
          <cell r="B5">
            <v>1.7505999999999999</v>
          </cell>
          <cell r="C5">
            <v>1633.1</v>
          </cell>
        </row>
        <row r="6">
          <cell r="A6" t="str">
            <v>E1000000_1210_J</v>
          </cell>
          <cell r="B6">
            <v>4.7582000000000004</v>
          </cell>
          <cell r="C6">
            <v>2515</v>
          </cell>
        </row>
        <row r="7">
          <cell r="A7" t="str">
            <v>E132A</v>
          </cell>
          <cell r="B7">
            <v>3.0676999999999999</v>
          </cell>
          <cell r="C7">
            <v>1473.3</v>
          </cell>
        </row>
        <row r="8">
          <cell r="A8" t="str">
            <v>E1000000_1203_J</v>
          </cell>
          <cell r="B8">
            <v>7.8258999999999999</v>
          </cell>
          <cell r="C8">
            <v>3957.9</v>
          </cell>
        </row>
        <row r="9">
          <cell r="A9" t="str">
            <v>E1000000_1187_SW</v>
          </cell>
          <cell r="B9">
            <v>7.8258999999999999</v>
          </cell>
          <cell r="C9">
            <v>3957.9</v>
          </cell>
        </row>
        <row r="10">
          <cell r="A10" t="str">
            <v>E500-12-00</v>
          </cell>
          <cell r="B10">
            <v>0</v>
          </cell>
          <cell r="C10">
            <v>0</v>
          </cell>
        </row>
        <row r="11">
          <cell r="A11" t="str">
            <v>E5001200_Outfall</v>
          </cell>
          <cell r="B11">
            <v>7.8258999999999999</v>
          </cell>
          <cell r="C11">
            <v>3957.9</v>
          </cell>
        </row>
        <row r="12">
          <cell r="A12" t="str">
            <v>E1000000_1167_R</v>
          </cell>
          <cell r="B12">
            <v>7.8258999999999999</v>
          </cell>
          <cell r="C12">
            <v>3750</v>
          </cell>
        </row>
        <row r="13">
          <cell r="A13" t="str">
            <v>E100C</v>
          </cell>
          <cell r="B13">
            <v>2.1659999999999999</v>
          </cell>
          <cell r="C13">
            <v>1292.8</v>
          </cell>
        </row>
        <row r="14">
          <cell r="A14" t="str">
            <v>E1000000_1167_J</v>
          </cell>
          <cell r="B14">
            <v>9.9918999999999993</v>
          </cell>
          <cell r="C14">
            <v>4786.6000000000004</v>
          </cell>
        </row>
        <row r="15">
          <cell r="A15" t="str">
            <v>E1000000_1164_SW</v>
          </cell>
          <cell r="B15">
            <v>9.9918999999999993</v>
          </cell>
          <cell r="C15">
            <v>3243.2</v>
          </cell>
        </row>
        <row r="16">
          <cell r="A16" t="str">
            <v>E500-11-00</v>
          </cell>
          <cell r="B16">
            <v>0</v>
          </cell>
          <cell r="C16">
            <v>1451.5</v>
          </cell>
        </row>
        <row r="17">
          <cell r="A17" t="str">
            <v>E5001100_Outfall</v>
          </cell>
          <cell r="B17">
            <v>9.9918999999999993</v>
          </cell>
          <cell r="C17">
            <v>4616.6000000000004</v>
          </cell>
        </row>
        <row r="18">
          <cell r="A18" t="str">
            <v>E1000000_1105_R</v>
          </cell>
          <cell r="B18">
            <v>9.9918999999999993</v>
          </cell>
          <cell r="C18">
            <v>4547.5</v>
          </cell>
        </row>
        <row r="19">
          <cell r="A19" t="str">
            <v>E100D</v>
          </cell>
          <cell r="B19">
            <v>2.887</v>
          </cell>
          <cell r="C19">
            <v>1765.7</v>
          </cell>
        </row>
        <row r="20">
          <cell r="A20" t="str">
            <v>E1000000_1105_J</v>
          </cell>
          <cell r="B20">
            <v>12.8789</v>
          </cell>
          <cell r="C20">
            <v>5723.8</v>
          </cell>
        </row>
        <row r="21">
          <cell r="A21" t="str">
            <v>E1000000_1056_R</v>
          </cell>
          <cell r="B21">
            <v>12.8789</v>
          </cell>
          <cell r="C21">
            <v>5719.9</v>
          </cell>
        </row>
        <row r="22">
          <cell r="A22" t="str">
            <v>E100E</v>
          </cell>
          <cell r="B22">
            <v>1.3962000000000001</v>
          </cell>
          <cell r="C22">
            <v>780</v>
          </cell>
        </row>
        <row r="23">
          <cell r="A23" t="str">
            <v>E1000000_1056_J</v>
          </cell>
          <cell r="B23">
            <v>14.2751</v>
          </cell>
          <cell r="C23">
            <v>6265</v>
          </cell>
        </row>
        <row r="24">
          <cell r="A24" t="str">
            <v>E1000000_1056_D</v>
          </cell>
          <cell r="B24">
            <v>14.2751</v>
          </cell>
          <cell r="C24">
            <v>3032</v>
          </cell>
        </row>
        <row r="25">
          <cell r="A25" t="str">
            <v>E135A</v>
          </cell>
          <cell r="B25">
            <v>2.4054000000000002</v>
          </cell>
          <cell r="C25">
            <v>1212.7</v>
          </cell>
        </row>
        <row r="26">
          <cell r="A26" t="str">
            <v>E1000000_1045_J</v>
          </cell>
          <cell r="B26">
            <v>16.680499999999999</v>
          </cell>
          <cell r="C26">
            <v>4035</v>
          </cell>
        </row>
        <row r="27">
          <cell r="A27" t="str">
            <v>E1000000_1045_SW</v>
          </cell>
          <cell r="B27">
            <v>16.680499999999999</v>
          </cell>
          <cell r="C27">
            <v>4035</v>
          </cell>
        </row>
        <row r="28">
          <cell r="A28" t="str">
            <v>E535-01-00</v>
          </cell>
          <cell r="B28">
            <v>0</v>
          </cell>
          <cell r="C28">
            <v>0</v>
          </cell>
        </row>
        <row r="29">
          <cell r="A29" t="str">
            <v>E5350100_Outfall</v>
          </cell>
          <cell r="B29">
            <v>16.680499999999999</v>
          </cell>
          <cell r="C29">
            <v>4035</v>
          </cell>
        </row>
        <row r="30">
          <cell r="A30" t="str">
            <v>E1000000_1007_R</v>
          </cell>
          <cell r="B30">
            <v>16.680499999999999</v>
          </cell>
          <cell r="C30">
            <v>4002.9</v>
          </cell>
        </row>
        <row r="31">
          <cell r="A31" t="str">
            <v>E127A1</v>
          </cell>
          <cell r="B31">
            <v>1.22</v>
          </cell>
          <cell r="C31">
            <v>821.1</v>
          </cell>
        </row>
        <row r="32">
          <cell r="A32" t="str">
            <v>E1270000_6863_J</v>
          </cell>
          <cell r="B32">
            <v>1.22</v>
          </cell>
          <cell r="C32">
            <v>821.1</v>
          </cell>
        </row>
        <row r="33">
          <cell r="A33" t="str">
            <v>E1270000_0007_R1</v>
          </cell>
          <cell r="B33">
            <v>1.22</v>
          </cell>
          <cell r="C33">
            <v>806.5</v>
          </cell>
        </row>
        <row r="34">
          <cell r="A34" t="str">
            <v>E127A3</v>
          </cell>
          <cell r="B34">
            <v>0.21299999999999999</v>
          </cell>
          <cell r="C34">
            <v>210.5</v>
          </cell>
        </row>
        <row r="35">
          <cell r="A35" t="str">
            <v>E1270000_4702_J</v>
          </cell>
          <cell r="B35">
            <v>1.4330000000000001</v>
          </cell>
          <cell r="C35">
            <v>987.7</v>
          </cell>
        </row>
        <row r="36">
          <cell r="A36" t="str">
            <v>E1270000_0007_R2</v>
          </cell>
          <cell r="B36">
            <v>1.4330000000000001</v>
          </cell>
          <cell r="C36">
            <v>986.8</v>
          </cell>
        </row>
        <row r="37">
          <cell r="A37" t="str">
            <v>E127A2</v>
          </cell>
          <cell r="B37">
            <v>0.81</v>
          </cell>
          <cell r="C37">
            <v>462.7</v>
          </cell>
        </row>
        <row r="38">
          <cell r="A38" t="str">
            <v>E1000000_1007_J</v>
          </cell>
          <cell r="B38">
            <v>18.923500000000001</v>
          </cell>
          <cell r="C38">
            <v>5195.3999999999996</v>
          </cell>
        </row>
        <row r="39">
          <cell r="A39" t="str">
            <v>E1000000_0941_R</v>
          </cell>
          <cell r="B39">
            <v>18.923500000000001</v>
          </cell>
          <cell r="C39">
            <v>5138.6000000000004</v>
          </cell>
        </row>
        <row r="40">
          <cell r="A40" t="str">
            <v>E100F</v>
          </cell>
          <cell r="B40">
            <v>2.0432000000000001</v>
          </cell>
          <cell r="C40">
            <v>1748.6</v>
          </cell>
        </row>
        <row r="41">
          <cell r="A41" t="str">
            <v>E1000000_0941_J</v>
          </cell>
          <cell r="B41">
            <v>20.966699999999999</v>
          </cell>
          <cell r="C41">
            <v>6327.4</v>
          </cell>
        </row>
        <row r="42">
          <cell r="A42" t="str">
            <v>E1000000_0961_SW</v>
          </cell>
          <cell r="B42">
            <v>20.966699999999999</v>
          </cell>
          <cell r="C42">
            <v>3887</v>
          </cell>
        </row>
        <row r="43">
          <cell r="A43" t="str">
            <v>E500-10-00 S</v>
          </cell>
          <cell r="B43">
            <v>0</v>
          </cell>
          <cell r="C43">
            <v>2600.9</v>
          </cell>
        </row>
        <row r="44">
          <cell r="A44" t="str">
            <v>E5001000S_Outfall</v>
          </cell>
          <cell r="B44">
            <v>20.966699999999999</v>
          </cell>
          <cell r="C44">
            <v>6251.3</v>
          </cell>
        </row>
        <row r="45">
          <cell r="A45" t="str">
            <v>E141B2</v>
          </cell>
          <cell r="B45">
            <v>0.52480000000000004</v>
          </cell>
          <cell r="C45">
            <v>468.4</v>
          </cell>
        </row>
        <row r="46">
          <cell r="A46" t="str">
            <v>E141A</v>
          </cell>
          <cell r="B46">
            <v>1.9755</v>
          </cell>
          <cell r="C46">
            <v>1058.4000000000001</v>
          </cell>
        </row>
        <row r="47">
          <cell r="A47" t="str">
            <v>E1410000_0048_R</v>
          </cell>
          <cell r="B47">
            <v>1.9755</v>
          </cell>
          <cell r="C47">
            <v>1026.8</v>
          </cell>
        </row>
        <row r="48">
          <cell r="A48" t="str">
            <v>E141B1</v>
          </cell>
          <cell r="B48">
            <v>0.85060000000000002</v>
          </cell>
          <cell r="C48">
            <v>337.4</v>
          </cell>
        </row>
        <row r="49">
          <cell r="A49" t="str">
            <v>E1410000_0050_J</v>
          </cell>
          <cell r="B49">
            <v>2.8260999999999998</v>
          </cell>
          <cell r="C49">
            <v>1352.8</v>
          </cell>
        </row>
        <row r="50">
          <cell r="A50" t="str">
            <v>E200A</v>
          </cell>
          <cell r="B50">
            <v>0.43240000000000001</v>
          </cell>
          <cell r="C50">
            <v>259.60000000000002</v>
          </cell>
        </row>
        <row r="51">
          <cell r="A51" t="str">
            <v>E2000000_0077_J</v>
          </cell>
          <cell r="B51">
            <v>0</v>
          </cell>
          <cell r="C51">
            <v>3233</v>
          </cell>
        </row>
        <row r="52">
          <cell r="A52" t="str">
            <v>E2000000_0001_R</v>
          </cell>
          <cell r="B52">
            <v>0</v>
          </cell>
          <cell r="C52">
            <v>3216.5</v>
          </cell>
        </row>
        <row r="53">
          <cell r="A53" t="str">
            <v>E2000000_0001_J</v>
          </cell>
          <cell r="B53">
            <v>0.43240000000000001</v>
          </cell>
          <cell r="C53">
            <v>3374.2</v>
          </cell>
        </row>
        <row r="54">
          <cell r="A54" t="str">
            <v>E1410000_0047_J</v>
          </cell>
          <cell r="B54">
            <v>3.2585000000000002</v>
          </cell>
          <cell r="C54">
            <v>4535.1000000000004</v>
          </cell>
        </row>
        <row r="55">
          <cell r="A55" t="str">
            <v>E1410000_0003_R</v>
          </cell>
          <cell r="B55">
            <v>3.2585000000000002</v>
          </cell>
          <cell r="C55">
            <v>4531.8999999999996</v>
          </cell>
        </row>
        <row r="56">
          <cell r="A56" t="str">
            <v>E1410000_0003_J</v>
          </cell>
          <cell r="B56">
            <v>3.7833000000000001</v>
          </cell>
          <cell r="C56">
            <v>4736.1000000000004</v>
          </cell>
        </row>
        <row r="57">
          <cell r="A57" t="str">
            <v>E1000000_0936_J</v>
          </cell>
          <cell r="B57">
            <v>24.75</v>
          </cell>
          <cell r="C57">
            <v>10972.3</v>
          </cell>
        </row>
        <row r="58">
          <cell r="A58" t="str">
            <v>E1000000_0913_R</v>
          </cell>
          <cell r="B58">
            <v>24.75</v>
          </cell>
          <cell r="C58">
            <v>10755.9</v>
          </cell>
        </row>
        <row r="59">
          <cell r="A59" t="str">
            <v>E1000000_0913_J</v>
          </cell>
          <cell r="B59">
            <v>24.75</v>
          </cell>
          <cell r="C59">
            <v>10755.9</v>
          </cell>
        </row>
      </sheetData>
      <sheetData sheetId="5">
        <row r="3">
          <cell r="A3" t="str">
            <v>E100A</v>
          </cell>
          <cell r="B3">
            <v>3.0076000000000001</v>
          </cell>
          <cell r="C3">
            <v>1557.6</v>
          </cell>
        </row>
        <row r="4">
          <cell r="A4" t="str">
            <v>E1000000_1210_R</v>
          </cell>
          <cell r="B4">
            <v>3.0076000000000001</v>
          </cell>
          <cell r="C4">
            <v>1536.6</v>
          </cell>
        </row>
        <row r="5">
          <cell r="A5" t="str">
            <v>E100B</v>
          </cell>
          <cell r="B5">
            <v>1.7505999999999999</v>
          </cell>
          <cell r="C5">
            <v>1900.6</v>
          </cell>
        </row>
        <row r="6">
          <cell r="A6" t="str">
            <v>E1000000_1210_J</v>
          </cell>
          <cell r="B6">
            <v>4.7582000000000004</v>
          </cell>
          <cell r="C6">
            <v>2934.2</v>
          </cell>
        </row>
        <row r="7">
          <cell r="A7" t="str">
            <v>E132A</v>
          </cell>
          <cell r="B7">
            <v>3.0676999999999999</v>
          </cell>
          <cell r="C7">
            <v>1741.8</v>
          </cell>
        </row>
        <row r="8">
          <cell r="A8" t="str">
            <v>E1000000_1203_J</v>
          </cell>
          <cell r="B8">
            <v>7.8258999999999999</v>
          </cell>
          <cell r="C8">
            <v>4663.3</v>
          </cell>
        </row>
        <row r="9">
          <cell r="A9" t="str">
            <v>E1000000_1187_SW</v>
          </cell>
          <cell r="B9">
            <v>7.8258999999999999</v>
          </cell>
          <cell r="C9">
            <v>4663.3</v>
          </cell>
        </row>
        <row r="10">
          <cell r="A10" t="str">
            <v>E500-12-00</v>
          </cell>
          <cell r="B10">
            <v>0</v>
          </cell>
          <cell r="C10">
            <v>0</v>
          </cell>
        </row>
        <row r="11">
          <cell r="A11" t="str">
            <v>E5001200_Outfall</v>
          </cell>
          <cell r="B11">
            <v>7.8258999999999999</v>
          </cell>
          <cell r="C11">
            <v>4663.3</v>
          </cell>
        </row>
        <row r="12">
          <cell r="A12" t="str">
            <v>E1000000_1167_R</v>
          </cell>
          <cell r="B12">
            <v>7.8258999999999999</v>
          </cell>
          <cell r="C12">
            <v>4306.6000000000004</v>
          </cell>
        </row>
        <row r="13">
          <cell r="A13" t="str">
            <v>E100C</v>
          </cell>
          <cell r="B13">
            <v>2.1659999999999999</v>
          </cell>
          <cell r="C13">
            <v>1516.3</v>
          </cell>
        </row>
        <row r="14">
          <cell r="A14" t="str">
            <v>E1000000_1167_J</v>
          </cell>
          <cell r="B14">
            <v>9.9918999999999993</v>
          </cell>
          <cell r="C14">
            <v>5446.6</v>
          </cell>
        </row>
        <row r="15">
          <cell r="A15" t="str">
            <v>E1000000_1164_SW</v>
          </cell>
          <cell r="B15">
            <v>9.9918999999999993</v>
          </cell>
          <cell r="C15">
            <v>3587.7</v>
          </cell>
        </row>
        <row r="16">
          <cell r="A16" t="str">
            <v>E500-11-00</v>
          </cell>
          <cell r="B16">
            <v>0</v>
          </cell>
          <cell r="C16">
            <v>1826.1</v>
          </cell>
        </row>
        <row r="17">
          <cell r="A17" t="str">
            <v>E5001100_Outfall</v>
          </cell>
          <cell r="B17">
            <v>9.9918999999999993</v>
          </cell>
          <cell r="C17">
            <v>5390.9</v>
          </cell>
        </row>
        <row r="18">
          <cell r="A18" t="str">
            <v>E1000000_1105_R</v>
          </cell>
          <cell r="B18">
            <v>9.9918999999999993</v>
          </cell>
          <cell r="C18">
            <v>5327.6</v>
          </cell>
        </row>
        <row r="19">
          <cell r="A19" t="str">
            <v>E100D</v>
          </cell>
          <cell r="B19">
            <v>2.887</v>
          </cell>
          <cell r="C19">
            <v>2072.6</v>
          </cell>
        </row>
        <row r="20">
          <cell r="A20" t="str">
            <v>E1000000_1105_J</v>
          </cell>
          <cell r="B20">
            <v>12.8789</v>
          </cell>
          <cell r="C20">
            <v>6699.2</v>
          </cell>
        </row>
        <row r="21">
          <cell r="A21" t="str">
            <v>E1000000_1056_R</v>
          </cell>
          <cell r="B21">
            <v>12.8789</v>
          </cell>
          <cell r="C21">
            <v>6677.4</v>
          </cell>
        </row>
        <row r="22">
          <cell r="A22" t="str">
            <v>E100E</v>
          </cell>
          <cell r="B22">
            <v>1.3962000000000001</v>
          </cell>
          <cell r="C22">
            <v>916.7</v>
          </cell>
        </row>
        <row r="23">
          <cell r="A23" t="str">
            <v>E1000000_1056_J</v>
          </cell>
          <cell r="B23">
            <v>14.2751</v>
          </cell>
          <cell r="C23">
            <v>7302.7</v>
          </cell>
        </row>
        <row r="24">
          <cell r="A24" t="str">
            <v>E1000000_1056_D</v>
          </cell>
          <cell r="B24">
            <v>14.2751</v>
          </cell>
          <cell r="C24">
            <v>3622.4</v>
          </cell>
        </row>
        <row r="25">
          <cell r="A25" t="str">
            <v>E135A</v>
          </cell>
          <cell r="B25">
            <v>2.4054000000000002</v>
          </cell>
          <cell r="C25">
            <v>1429.1</v>
          </cell>
        </row>
        <row r="26">
          <cell r="A26" t="str">
            <v>E1000000_1045_J</v>
          </cell>
          <cell r="B26">
            <v>16.680499999999999</v>
          </cell>
          <cell r="C26">
            <v>4785</v>
          </cell>
        </row>
        <row r="27">
          <cell r="A27" t="str">
            <v>E1000000_1045_SW</v>
          </cell>
          <cell r="B27">
            <v>16.680499999999999</v>
          </cell>
          <cell r="C27">
            <v>4785</v>
          </cell>
        </row>
        <row r="28">
          <cell r="A28" t="str">
            <v>E535-01-00</v>
          </cell>
          <cell r="B28">
            <v>0</v>
          </cell>
          <cell r="C28">
            <v>0</v>
          </cell>
        </row>
        <row r="29">
          <cell r="A29" t="str">
            <v>E5350100_Outfall</v>
          </cell>
          <cell r="B29">
            <v>16.680499999999999</v>
          </cell>
          <cell r="C29">
            <v>4785</v>
          </cell>
        </row>
        <row r="30">
          <cell r="A30" t="str">
            <v>E1000000_1007_R</v>
          </cell>
          <cell r="B30">
            <v>16.680499999999999</v>
          </cell>
          <cell r="C30">
            <v>4767.3</v>
          </cell>
        </row>
        <row r="31">
          <cell r="A31" t="str">
            <v>E127A1</v>
          </cell>
          <cell r="B31">
            <v>1.22</v>
          </cell>
          <cell r="C31">
            <v>957.6</v>
          </cell>
        </row>
        <row r="32">
          <cell r="A32" t="str">
            <v>E1270000_6863_J</v>
          </cell>
          <cell r="B32">
            <v>1.22</v>
          </cell>
          <cell r="C32">
            <v>957.6</v>
          </cell>
        </row>
        <row r="33">
          <cell r="A33" t="str">
            <v>E1270000_0007_R1</v>
          </cell>
          <cell r="B33">
            <v>1.22</v>
          </cell>
          <cell r="C33">
            <v>922.4</v>
          </cell>
        </row>
        <row r="34">
          <cell r="A34" t="str">
            <v>E127A3</v>
          </cell>
          <cell r="B34">
            <v>0.21299999999999999</v>
          </cell>
          <cell r="C34">
            <v>242.6</v>
          </cell>
        </row>
        <row r="35">
          <cell r="A35" t="str">
            <v>E1270000_4702_J</v>
          </cell>
          <cell r="B35">
            <v>1.4330000000000001</v>
          </cell>
          <cell r="C35">
            <v>1114.9000000000001</v>
          </cell>
        </row>
        <row r="36">
          <cell r="A36" t="str">
            <v>E1270000_0007_R2</v>
          </cell>
          <cell r="B36">
            <v>1.4330000000000001</v>
          </cell>
          <cell r="C36">
            <v>1112.4000000000001</v>
          </cell>
        </row>
        <row r="37">
          <cell r="A37" t="str">
            <v>E127A2</v>
          </cell>
          <cell r="B37">
            <v>0.81</v>
          </cell>
          <cell r="C37">
            <v>541.9</v>
          </cell>
        </row>
        <row r="38">
          <cell r="A38" t="str">
            <v>E1000000_1007_J</v>
          </cell>
          <cell r="B38">
            <v>18.923500000000001</v>
          </cell>
          <cell r="C38">
            <v>5975.2</v>
          </cell>
        </row>
        <row r="39">
          <cell r="A39" t="str">
            <v>E1000000_0941_R</v>
          </cell>
          <cell r="B39">
            <v>18.923500000000001</v>
          </cell>
          <cell r="C39">
            <v>5944.2</v>
          </cell>
        </row>
        <row r="40">
          <cell r="A40" t="str">
            <v>E100F</v>
          </cell>
          <cell r="B40">
            <v>2.0432000000000001</v>
          </cell>
          <cell r="C40">
            <v>2033</v>
          </cell>
        </row>
        <row r="41">
          <cell r="A41" t="str">
            <v>E1000000_0941_J</v>
          </cell>
          <cell r="B41">
            <v>20.966699999999999</v>
          </cell>
          <cell r="C41">
            <v>7183.7</v>
          </cell>
        </row>
        <row r="42">
          <cell r="A42" t="str">
            <v>E1000000_0961_SW</v>
          </cell>
          <cell r="B42">
            <v>20.966699999999999</v>
          </cell>
          <cell r="C42">
            <v>3886.8</v>
          </cell>
        </row>
        <row r="43">
          <cell r="A43" t="str">
            <v>E500-10-00 S</v>
          </cell>
          <cell r="B43">
            <v>0</v>
          </cell>
          <cell r="C43">
            <v>4145.8</v>
          </cell>
        </row>
        <row r="44">
          <cell r="A44" t="str">
            <v>E5001000S_Outfall</v>
          </cell>
          <cell r="B44">
            <v>20.966699999999999</v>
          </cell>
          <cell r="C44">
            <v>7181</v>
          </cell>
        </row>
        <row r="45">
          <cell r="A45" t="str">
            <v>E141B2</v>
          </cell>
          <cell r="B45">
            <v>0.52480000000000004</v>
          </cell>
          <cell r="C45">
            <v>542.5</v>
          </cell>
        </row>
        <row r="46">
          <cell r="A46" t="str">
            <v>E141A</v>
          </cell>
          <cell r="B46">
            <v>1.9755</v>
          </cell>
          <cell r="C46">
            <v>1249.4000000000001</v>
          </cell>
        </row>
        <row r="47">
          <cell r="A47" t="str">
            <v>E1410000_0048_R</v>
          </cell>
          <cell r="B47">
            <v>1.9755</v>
          </cell>
          <cell r="C47">
            <v>1219.5</v>
          </cell>
        </row>
        <row r="48">
          <cell r="A48" t="str">
            <v>E141B1</v>
          </cell>
          <cell r="B48">
            <v>0.85060000000000002</v>
          </cell>
          <cell r="C48">
            <v>399.8</v>
          </cell>
        </row>
        <row r="49">
          <cell r="A49" t="str">
            <v>E1410000_0050_J</v>
          </cell>
          <cell r="B49">
            <v>2.8260999999999998</v>
          </cell>
          <cell r="C49">
            <v>1609.5</v>
          </cell>
        </row>
        <row r="50">
          <cell r="A50" t="str">
            <v>E200A</v>
          </cell>
          <cell r="B50">
            <v>0.43240000000000001</v>
          </cell>
          <cell r="C50">
            <v>304.5</v>
          </cell>
        </row>
        <row r="51">
          <cell r="A51" t="str">
            <v>E2000000_0077_J</v>
          </cell>
          <cell r="B51">
            <v>0</v>
          </cell>
          <cell r="C51">
            <v>3680.3</v>
          </cell>
        </row>
        <row r="52">
          <cell r="A52" t="str">
            <v>E2000000_0001_R</v>
          </cell>
          <cell r="B52">
            <v>0</v>
          </cell>
          <cell r="C52">
            <v>3668.1</v>
          </cell>
        </row>
        <row r="53">
          <cell r="A53" t="str">
            <v>E2000000_0001_J</v>
          </cell>
          <cell r="B53">
            <v>0.43240000000000001</v>
          </cell>
          <cell r="C53">
            <v>3849.6</v>
          </cell>
        </row>
        <row r="54">
          <cell r="A54" t="str">
            <v>E1410000_0047_J</v>
          </cell>
          <cell r="B54">
            <v>3.2585000000000002</v>
          </cell>
          <cell r="C54">
            <v>5249.5</v>
          </cell>
        </row>
        <row r="55">
          <cell r="A55" t="str">
            <v>E1410000_0003_R</v>
          </cell>
          <cell r="B55">
            <v>3.2585000000000002</v>
          </cell>
          <cell r="C55">
            <v>5247</v>
          </cell>
        </row>
        <row r="56">
          <cell r="A56" t="str">
            <v>E1410000_0003_J</v>
          </cell>
          <cell r="B56">
            <v>3.7833000000000001</v>
          </cell>
          <cell r="C56">
            <v>5494.1</v>
          </cell>
        </row>
        <row r="57">
          <cell r="A57" t="str">
            <v>E1000000_0936_J</v>
          </cell>
          <cell r="B57">
            <v>24.75</v>
          </cell>
          <cell r="C57">
            <v>12653.7</v>
          </cell>
        </row>
        <row r="58">
          <cell r="A58" t="str">
            <v>E1000000_0913_R</v>
          </cell>
          <cell r="B58">
            <v>24.75</v>
          </cell>
          <cell r="C58">
            <v>12544.4</v>
          </cell>
        </row>
        <row r="59">
          <cell r="A59" t="str">
            <v>E1000000_0913_J</v>
          </cell>
          <cell r="B59">
            <v>24.75</v>
          </cell>
          <cell r="C59">
            <v>12544.4</v>
          </cell>
        </row>
      </sheetData>
      <sheetData sheetId="6">
        <row r="3">
          <cell r="A3" t="str">
            <v>E100A</v>
          </cell>
          <cell r="B3">
            <v>3.0076000000000001</v>
          </cell>
          <cell r="C3">
            <v>1826.3</v>
          </cell>
        </row>
        <row r="4">
          <cell r="A4" t="str">
            <v>E1000000_1210_R</v>
          </cell>
          <cell r="B4">
            <v>3.0076000000000001</v>
          </cell>
          <cell r="C4">
            <v>1802.6</v>
          </cell>
        </row>
        <row r="5">
          <cell r="A5" t="str">
            <v>E100B</v>
          </cell>
          <cell r="B5">
            <v>1.7505999999999999</v>
          </cell>
          <cell r="C5">
            <v>2193</v>
          </cell>
        </row>
        <row r="6">
          <cell r="A6" t="str">
            <v>E1000000_1210_J</v>
          </cell>
          <cell r="B6">
            <v>4.7582000000000004</v>
          </cell>
          <cell r="C6">
            <v>3356.8</v>
          </cell>
        </row>
        <row r="7">
          <cell r="A7" t="str">
            <v>E132A</v>
          </cell>
          <cell r="B7">
            <v>3.0676999999999999</v>
          </cell>
          <cell r="C7">
            <v>2036.5</v>
          </cell>
        </row>
        <row r="8">
          <cell r="A8" t="str">
            <v>E1000000_1203_J</v>
          </cell>
          <cell r="B8">
            <v>7.8258999999999999</v>
          </cell>
          <cell r="C8">
            <v>5380.4</v>
          </cell>
        </row>
        <row r="9">
          <cell r="A9" t="str">
            <v>E1000000_1187_SW</v>
          </cell>
          <cell r="B9">
            <v>7.8258999999999999</v>
          </cell>
          <cell r="C9">
            <v>5380.4</v>
          </cell>
        </row>
        <row r="10">
          <cell r="A10" t="str">
            <v>E500-12-00</v>
          </cell>
          <cell r="B10">
            <v>0</v>
          </cell>
          <cell r="C10">
            <v>0</v>
          </cell>
        </row>
        <row r="11">
          <cell r="A11" t="str">
            <v>E5001200_Outfall</v>
          </cell>
          <cell r="B11">
            <v>7.8258999999999999</v>
          </cell>
          <cell r="C11">
            <v>5380.4</v>
          </cell>
        </row>
        <row r="12">
          <cell r="A12" t="str">
            <v>E1000000_1167_R</v>
          </cell>
          <cell r="B12">
            <v>7.8258999999999999</v>
          </cell>
          <cell r="C12">
            <v>4949.3</v>
          </cell>
        </row>
        <row r="13">
          <cell r="A13" t="str">
            <v>E100C</v>
          </cell>
          <cell r="B13">
            <v>2.1659999999999999</v>
          </cell>
          <cell r="C13">
            <v>1763.6</v>
          </cell>
        </row>
        <row r="14">
          <cell r="A14" t="str">
            <v>E1000000_1167_J</v>
          </cell>
          <cell r="B14">
            <v>9.9918999999999993</v>
          </cell>
          <cell r="C14">
            <v>6229.4</v>
          </cell>
        </row>
        <row r="15">
          <cell r="A15" t="str">
            <v>E1000000_1164_SW</v>
          </cell>
          <cell r="B15">
            <v>9.9918999999999993</v>
          </cell>
          <cell r="C15">
            <v>3996.5</v>
          </cell>
        </row>
        <row r="16">
          <cell r="A16" t="str">
            <v>E500-11-00</v>
          </cell>
          <cell r="B16">
            <v>0</v>
          </cell>
          <cell r="C16">
            <v>2214.1999999999998</v>
          </cell>
        </row>
        <row r="17">
          <cell r="A17" t="str">
            <v>E5001100_Outfall</v>
          </cell>
          <cell r="B17">
            <v>9.9918999999999993</v>
          </cell>
          <cell r="C17">
            <v>6198.9</v>
          </cell>
        </row>
        <row r="18">
          <cell r="A18" t="str">
            <v>E1000000_1105_R</v>
          </cell>
          <cell r="B18">
            <v>9.9918999999999993</v>
          </cell>
          <cell r="C18">
            <v>6126.8</v>
          </cell>
        </row>
        <row r="19">
          <cell r="A19" t="str">
            <v>E100D</v>
          </cell>
          <cell r="B19">
            <v>2.887</v>
          </cell>
          <cell r="C19">
            <v>2404.5</v>
          </cell>
        </row>
        <row r="20">
          <cell r="A20" t="str">
            <v>E1000000_1105_J</v>
          </cell>
          <cell r="B20">
            <v>12.8789</v>
          </cell>
          <cell r="C20">
            <v>7698</v>
          </cell>
        </row>
        <row r="21">
          <cell r="A21" t="str">
            <v>E1000000_1056_R</v>
          </cell>
          <cell r="B21">
            <v>12.8789</v>
          </cell>
          <cell r="C21">
            <v>7688.5</v>
          </cell>
        </row>
        <row r="22">
          <cell r="A22" t="str">
            <v>E100E</v>
          </cell>
          <cell r="B22">
            <v>1.3962000000000001</v>
          </cell>
          <cell r="C22">
            <v>1065.0999999999999</v>
          </cell>
        </row>
        <row r="23">
          <cell r="A23" t="str">
            <v>E1000000_1056_J</v>
          </cell>
          <cell r="B23">
            <v>14.2751</v>
          </cell>
          <cell r="C23">
            <v>8437.7000000000007</v>
          </cell>
        </row>
        <row r="24">
          <cell r="A24" t="str">
            <v>E1000000_1056_D</v>
          </cell>
          <cell r="B24">
            <v>14.2751</v>
          </cell>
          <cell r="C24">
            <v>4418.6000000000004</v>
          </cell>
        </row>
        <row r="25">
          <cell r="A25" t="str">
            <v>E135A</v>
          </cell>
          <cell r="B25">
            <v>2.4054000000000002</v>
          </cell>
          <cell r="C25">
            <v>1668.4</v>
          </cell>
        </row>
        <row r="26">
          <cell r="A26" t="str">
            <v>E1000000_1045_J</v>
          </cell>
          <cell r="B26">
            <v>16.680499999999999</v>
          </cell>
          <cell r="C26">
            <v>5811.8</v>
          </cell>
        </row>
        <row r="27">
          <cell r="A27" t="str">
            <v>E1000000_1045_SW</v>
          </cell>
          <cell r="B27">
            <v>16.680499999999999</v>
          </cell>
          <cell r="C27">
            <v>5811.8</v>
          </cell>
        </row>
        <row r="28">
          <cell r="A28" t="str">
            <v>E535-01-00</v>
          </cell>
          <cell r="B28">
            <v>0</v>
          </cell>
          <cell r="C28">
            <v>0</v>
          </cell>
        </row>
        <row r="29">
          <cell r="A29" t="str">
            <v>E5350100_Outfall</v>
          </cell>
          <cell r="B29">
            <v>16.680499999999999</v>
          </cell>
          <cell r="C29">
            <v>5811.8</v>
          </cell>
        </row>
        <row r="30">
          <cell r="A30" t="str">
            <v>E1000000_1007_R</v>
          </cell>
          <cell r="B30">
            <v>16.680499999999999</v>
          </cell>
          <cell r="C30">
            <v>5698.4</v>
          </cell>
        </row>
        <row r="31">
          <cell r="A31" t="str">
            <v>E127A1</v>
          </cell>
          <cell r="B31">
            <v>1.22</v>
          </cell>
          <cell r="C31">
            <v>1109.9000000000001</v>
          </cell>
        </row>
        <row r="32">
          <cell r="A32" t="str">
            <v>E1270000_6863_J</v>
          </cell>
          <cell r="B32">
            <v>1.22</v>
          </cell>
          <cell r="C32">
            <v>1109.9000000000001</v>
          </cell>
        </row>
        <row r="33">
          <cell r="A33" t="str">
            <v>E1270000_0007_R1</v>
          </cell>
          <cell r="B33">
            <v>1.22</v>
          </cell>
          <cell r="C33">
            <v>1061.5</v>
          </cell>
        </row>
        <row r="34">
          <cell r="A34" t="str">
            <v>E127A3</v>
          </cell>
          <cell r="B34">
            <v>0.21299999999999999</v>
          </cell>
          <cell r="C34">
            <v>279</v>
          </cell>
        </row>
        <row r="35">
          <cell r="A35" t="str">
            <v>E1270000_4702_J</v>
          </cell>
          <cell r="B35">
            <v>1.4330000000000001</v>
          </cell>
          <cell r="C35">
            <v>1277.0999999999999</v>
          </cell>
        </row>
        <row r="36">
          <cell r="A36" t="str">
            <v>E1270000_0007_R2</v>
          </cell>
          <cell r="B36">
            <v>1.4330000000000001</v>
          </cell>
          <cell r="C36">
            <v>1275.5</v>
          </cell>
        </row>
        <row r="37">
          <cell r="A37" t="str">
            <v>E127A2</v>
          </cell>
          <cell r="B37">
            <v>0.81</v>
          </cell>
          <cell r="C37">
            <v>628.70000000000005</v>
          </cell>
        </row>
        <row r="38">
          <cell r="A38" t="str">
            <v>E1000000_1007_J</v>
          </cell>
          <cell r="B38">
            <v>18.923500000000001</v>
          </cell>
          <cell r="C38">
            <v>6984.6</v>
          </cell>
        </row>
        <row r="39">
          <cell r="A39" t="str">
            <v>E1000000_0941_R</v>
          </cell>
          <cell r="B39">
            <v>18.923500000000001</v>
          </cell>
          <cell r="C39">
            <v>6947.1</v>
          </cell>
        </row>
        <row r="40">
          <cell r="A40" t="str">
            <v>E100F</v>
          </cell>
          <cell r="B40">
            <v>2.0432000000000001</v>
          </cell>
          <cell r="C40">
            <v>2347.3000000000002</v>
          </cell>
        </row>
        <row r="41">
          <cell r="A41" t="str">
            <v>E1000000_0941_J</v>
          </cell>
          <cell r="B41">
            <v>20.966699999999999</v>
          </cell>
          <cell r="C41">
            <v>8161.6</v>
          </cell>
        </row>
        <row r="42">
          <cell r="A42" t="str">
            <v>E1000000_0961_SW</v>
          </cell>
          <cell r="B42">
            <v>20.966699999999999</v>
          </cell>
          <cell r="C42">
            <v>3886.6</v>
          </cell>
        </row>
        <row r="43">
          <cell r="A43" t="str">
            <v>E500-10-00 S</v>
          </cell>
          <cell r="B43">
            <v>0</v>
          </cell>
          <cell r="C43">
            <v>5462.3</v>
          </cell>
        </row>
        <row r="44">
          <cell r="A44" t="str">
            <v>E5001000S_Outfall</v>
          </cell>
          <cell r="B44">
            <v>20.966699999999999</v>
          </cell>
          <cell r="C44">
            <v>8162.3</v>
          </cell>
        </row>
        <row r="45">
          <cell r="A45" t="str">
            <v>E141B2</v>
          </cell>
          <cell r="B45">
            <v>0.52480000000000004</v>
          </cell>
          <cell r="C45">
            <v>625.4</v>
          </cell>
        </row>
        <row r="46">
          <cell r="A46" t="str">
            <v>E141A</v>
          </cell>
          <cell r="B46">
            <v>1.9755</v>
          </cell>
          <cell r="C46">
            <v>1459.3</v>
          </cell>
        </row>
        <row r="47">
          <cell r="A47" t="str">
            <v>E1410000_0048_R</v>
          </cell>
          <cell r="B47">
            <v>1.9755</v>
          </cell>
          <cell r="C47">
            <v>1430.1</v>
          </cell>
        </row>
        <row r="48">
          <cell r="A48" t="str">
            <v>E141B1</v>
          </cell>
          <cell r="B48">
            <v>0.85060000000000002</v>
          </cell>
          <cell r="C48">
            <v>469.2</v>
          </cell>
        </row>
        <row r="49">
          <cell r="A49" t="str">
            <v>E1410000_0050_J</v>
          </cell>
          <cell r="B49">
            <v>2.8260999999999998</v>
          </cell>
          <cell r="C49">
            <v>1890.7</v>
          </cell>
        </row>
        <row r="50">
          <cell r="A50" t="str">
            <v>E200A</v>
          </cell>
          <cell r="B50">
            <v>0.43240000000000001</v>
          </cell>
          <cell r="C50">
            <v>353.5</v>
          </cell>
        </row>
        <row r="51">
          <cell r="A51" t="str">
            <v>E2000000_0077_J</v>
          </cell>
          <cell r="B51">
            <v>0</v>
          </cell>
          <cell r="C51">
            <v>4019.1</v>
          </cell>
        </row>
        <row r="52">
          <cell r="A52" t="str">
            <v>E2000000_0001_R</v>
          </cell>
          <cell r="B52">
            <v>0</v>
          </cell>
          <cell r="C52">
            <v>4010.4</v>
          </cell>
        </row>
        <row r="53">
          <cell r="A53" t="str">
            <v>E2000000_0001_J</v>
          </cell>
          <cell r="B53">
            <v>0.43240000000000001</v>
          </cell>
          <cell r="C53">
            <v>4230.8</v>
          </cell>
        </row>
        <row r="54">
          <cell r="A54" t="str">
            <v>E1410000_0047_J</v>
          </cell>
          <cell r="B54">
            <v>3.2585000000000002</v>
          </cell>
          <cell r="C54">
            <v>5904.9</v>
          </cell>
        </row>
        <row r="55">
          <cell r="A55" t="str">
            <v>E1410000_0003_R</v>
          </cell>
          <cell r="B55">
            <v>3.2585000000000002</v>
          </cell>
          <cell r="C55">
            <v>5904.1</v>
          </cell>
        </row>
        <row r="56">
          <cell r="A56" t="str">
            <v>E1410000_0003_J</v>
          </cell>
          <cell r="B56">
            <v>3.7833000000000001</v>
          </cell>
          <cell r="C56">
            <v>6242.1</v>
          </cell>
        </row>
        <row r="57">
          <cell r="A57" t="str">
            <v>E1000000_0936_J</v>
          </cell>
          <cell r="B57">
            <v>24.75</v>
          </cell>
          <cell r="C57">
            <v>14397.5</v>
          </cell>
        </row>
        <row r="58">
          <cell r="A58" t="str">
            <v>E1000000_0913_R</v>
          </cell>
          <cell r="B58">
            <v>24.75</v>
          </cell>
          <cell r="C58">
            <v>14311.8</v>
          </cell>
        </row>
        <row r="59">
          <cell r="A59" t="str">
            <v>E1000000_0913_J</v>
          </cell>
          <cell r="B59">
            <v>24.75</v>
          </cell>
          <cell r="C59">
            <v>14311.8</v>
          </cell>
        </row>
      </sheetData>
      <sheetData sheetId="7">
        <row r="3">
          <cell r="A3" t="str">
            <v>E100A</v>
          </cell>
          <cell r="B3">
            <v>3.0076000000000001</v>
          </cell>
          <cell r="C3">
            <v>2609.5</v>
          </cell>
        </row>
        <row r="4">
          <cell r="A4" t="str">
            <v>E1000000_1210_R</v>
          </cell>
          <cell r="B4">
            <v>3.0076000000000001</v>
          </cell>
          <cell r="C4">
            <v>2542.9</v>
          </cell>
        </row>
        <row r="5">
          <cell r="A5" t="str">
            <v>E100B</v>
          </cell>
          <cell r="B5">
            <v>1.7505999999999999</v>
          </cell>
          <cell r="C5">
            <v>2998.3</v>
          </cell>
        </row>
        <row r="6">
          <cell r="A6" t="str">
            <v>E1000000_1210_J</v>
          </cell>
          <cell r="B6">
            <v>4.7582000000000004</v>
          </cell>
          <cell r="C6">
            <v>4589.5</v>
          </cell>
        </row>
        <row r="7">
          <cell r="A7" t="str">
            <v>E132A</v>
          </cell>
          <cell r="B7">
            <v>3.0676999999999999</v>
          </cell>
          <cell r="C7">
            <v>2891.7</v>
          </cell>
        </row>
        <row r="8">
          <cell r="A8" t="str">
            <v>E1000000_1203_J</v>
          </cell>
          <cell r="B8">
            <v>7.8258999999999999</v>
          </cell>
          <cell r="C8">
            <v>7474.3</v>
          </cell>
        </row>
        <row r="9">
          <cell r="A9" t="str">
            <v>E1000000_1187_SW</v>
          </cell>
          <cell r="B9">
            <v>7.8258999999999999</v>
          </cell>
          <cell r="C9">
            <v>7474.3</v>
          </cell>
        </row>
        <row r="10">
          <cell r="A10" t="str">
            <v>E500-12-00</v>
          </cell>
          <cell r="B10">
            <v>0</v>
          </cell>
          <cell r="C10">
            <v>0</v>
          </cell>
        </row>
        <row r="11">
          <cell r="A11" t="str">
            <v>E5001200_Outfall</v>
          </cell>
          <cell r="B11">
            <v>7.8258999999999999</v>
          </cell>
          <cell r="C11">
            <v>7474.3</v>
          </cell>
        </row>
        <row r="12">
          <cell r="A12" t="str">
            <v>E1000000_1167_R</v>
          </cell>
          <cell r="B12">
            <v>7.8258999999999999</v>
          </cell>
          <cell r="C12">
            <v>6797.8</v>
          </cell>
        </row>
        <row r="13">
          <cell r="A13" t="str">
            <v>E100C</v>
          </cell>
          <cell r="B13">
            <v>2.1659999999999999</v>
          </cell>
          <cell r="C13">
            <v>2465.5</v>
          </cell>
        </row>
        <row r="14">
          <cell r="A14" t="str">
            <v>E1000000_1167_J</v>
          </cell>
          <cell r="B14">
            <v>9.9918999999999993</v>
          </cell>
          <cell r="C14">
            <v>8522.2000000000007</v>
          </cell>
        </row>
        <row r="15">
          <cell r="A15" t="str">
            <v>E1000000_1164_SW</v>
          </cell>
          <cell r="B15">
            <v>9.9918999999999993</v>
          </cell>
          <cell r="C15">
            <v>5198.3999999999996</v>
          </cell>
        </row>
        <row r="16">
          <cell r="A16" t="str">
            <v>E500-11-00</v>
          </cell>
          <cell r="B16">
            <v>0</v>
          </cell>
          <cell r="C16">
            <v>3312.3</v>
          </cell>
        </row>
        <row r="17">
          <cell r="A17" t="str">
            <v>E5001100_Outfall</v>
          </cell>
          <cell r="B17">
            <v>9.9918999999999993</v>
          </cell>
          <cell r="C17">
            <v>8503.7000000000007</v>
          </cell>
        </row>
        <row r="18">
          <cell r="A18" t="str">
            <v>E1000000_1105_R</v>
          </cell>
          <cell r="B18">
            <v>9.9918999999999993</v>
          </cell>
          <cell r="C18">
            <v>8225.6</v>
          </cell>
        </row>
        <row r="19">
          <cell r="A19" t="str">
            <v>E100D</v>
          </cell>
          <cell r="B19">
            <v>2.887</v>
          </cell>
          <cell r="C19">
            <v>3344.9</v>
          </cell>
        </row>
        <row r="20">
          <cell r="A20" t="str">
            <v>E1000000_1105_J</v>
          </cell>
          <cell r="B20">
            <v>12.8789</v>
          </cell>
          <cell r="C20">
            <v>10107.5</v>
          </cell>
        </row>
        <row r="21">
          <cell r="A21" t="str">
            <v>E1000000_1056_R</v>
          </cell>
          <cell r="B21">
            <v>12.8789</v>
          </cell>
          <cell r="C21">
            <v>10084.200000000001</v>
          </cell>
        </row>
        <row r="22">
          <cell r="A22" t="str">
            <v>E100E</v>
          </cell>
          <cell r="B22">
            <v>1.3962000000000001</v>
          </cell>
          <cell r="C22">
            <v>1492.5</v>
          </cell>
        </row>
        <row r="23">
          <cell r="A23" t="str">
            <v>E1000000_1056_J</v>
          </cell>
          <cell r="B23">
            <v>14.2751</v>
          </cell>
          <cell r="C23">
            <v>11057.9</v>
          </cell>
        </row>
        <row r="24">
          <cell r="A24" t="str">
            <v>E1000000_1056_D</v>
          </cell>
          <cell r="B24">
            <v>14.2751</v>
          </cell>
          <cell r="C24">
            <v>6665.3</v>
          </cell>
        </row>
        <row r="25">
          <cell r="A25" t="str">
            <v>E135A</v>
          </cell>
          <cell r="B25">
            <v>2.4054000000000002</v>
          </cell>
          <cell r="C25">
            <v>2357.6</v>
          </cell>
        </row>
        <row r="26">
          <cell r="A26" t="str">
            <v>E1000000_1045_J</v>
          </cell>
          <cell r="B26">
            <v>16.680499999999999</v>
          </cell>
          <cell r="C26">
            <v>8745.7000000000007</v>
          </cell>
        </row>
        <row r="27">
          <cell r="A27" t="str">
            <v>E1000000_1045_SW</v>
          </cell>
          <cell r="B27">
            <v>16.680499999999999</v>
          </cell>
          <cell r="C27">
            <v>8745.7000000000007</v>
          </cell>
        </row>
        <row r="28">
          <cell r="A28" t="str">
            <v>E535-01-00</v>
          </cell>
          <cell r="B28">
            <v>0</v>
          </cell>
          <cell r="C28">
            <v>0</v>
          </cell>
        </row>
        <row r="29">
          <cell r="A29" t="str">
            <v>E5350100_Outfall</v>
          </cell>
          <cell r="B29">
            <v>16.680499999999999</v>
          </cell>
          <cell r="C29">
            <v>8745.7000000000007</v>
          </cell>
        </row>
        <row r="30">
          <cell r="A30" t="str">
            <v>E1000000_1007_R</v>
          </cell>
          <cell r="B30">
            <v>16.680499999999999</v>
          </cell>
          <cell r="C30">
            <v>8538.2000000000007</v>
          </cell>
        </row>
        <row r="31">
          <cell r="A31" t="str">
            <v>E127A1</v>
          </cell>
          <cell r="B31">
            <v>1.22</v>
          </cell>
          <cell r="C31">
            <v>1538.5</v>
          </cell>
        </row>
        <row r="32">
          <cell r="A32" t="str">
            <v>E1270000_6863_J</v>
          </cell>
          <cell r="B32">
            <v>1.22</v>
          </cell>
          <cell r="C32">
            <v>1538.5</v>
          </cell>
        </row>
        <row r="33">
          <cell r="A33" t="str">
            <v>E1270000_0007_R1</v>
          </cell>
          <cell r="B33">
            <v>1.22</v>
          </cell>
          <cell r="C33">
            <v>1492.2</v>
          </cell>
        </row>
        <row r="34">
          <cell r="A34" t="str">
            <v>E127A3</v>
          </cell>
          <cell r="B34">
            <v>0.21299999999999999</v>
          </cell>
          <cell r="C34">
            <v>378</v>
          </cell>
        </row>
        <row r="35">
          <cell r="A35" t="str">
            <v>E1270000_4702_J</v>
          </cell>
          <cell r="B35">
            <v>1.4330000000000001</v>
          </cell>
          <cell r="C35">
            <v>1799.1</v>
          </cell>
        </row>
        <row r="36">
          <cell r="A36" t="str">
            <v>E1270000_0007_R2</v>
          </cell>
          <cell r="B36">
            <v>1.4330000000000001</v>
          </cell>
          <cell r="C36">
            <v>1783.1</v>
          </cell>
        </row>
        <row r="37">
          <cell r="A37" t="str">
            <v>E127A2</v>
          </cell>
          <cell r="B37">
            <v>0.81</v>
          </cell>
          <cell r="C37">
            <v>877</v>
          </cell>
        </row>
        <row r="38">
          <cell r="A38" t="str">
            <v>E1000000_1007_J</v>
          </cell>
          <cell r="B38">
            <v>18.923500000000001</v>
          </cell>
          <cell r="C38">
            <v>10434.6</v>
          </cell>
        </row>
        <row r="39">
          <cell r="A39" t="str">
            <v>E1000000_0941_R</v>
          </cell>
          <cell r="B39">
            <v>18.923500000000001</v>
          </cell>
          <cell r="C39">
            <v>10115.700000000001</v>
          </cell>
        </row>
        <row r="40">
          <cell r="A40" t="str">
            <v>E100F</v>
          </cell>
          <cell r="B40">
            <v>2.0432000000000001</v>
          </cell>
          <cell r="C40">
            <v>3210.6</v>
          </cell>
        </row>
        <row r="41">
          <cell r="A41" t="str">
            <v>E1000000_0941_J</v>
          </cell>
          <cell r="B41">
            <v>20.966699999999999</v>
          </cell>
          <cell r="C41">
            <v>11095.2</v>
          </cell>
        </row>
        <row r="42">
          <cell r="A42" t="str">
            <v>E1000000_0961_SW</v>
          </cell>
          <cell r="B42">
            <v>20.966699999999999</v>
          </cell>
          <cell r="C42">
            <v>3886.1</v>
          </cell>
        </row>
        <row r="43">
          <cell r="A43" t="str">
            <v>E500-10-00 S</v>
          </cell>
          <cell r="B43">
            <v>0</v>
          </cell>
          <cell r="C43">
            <v>8627.7999999999993</v>
          </cell>
        </row>
        <row r="44">
          <cell r="A44" t="str">
            <v>E5001000S_Outfall</v>
          </cell>
          <cell r="B44">
            <v>20.966699999999999</v>
          </cell>
          <cell r="C44">
            <v>11094.9</v>
          </cell>
        </row>
        <row r="45">
          <cell r="A45" t="str">
            <v>E141B2</v>
          </cell>
          <cell r="B45">
            <v>0.52480000000000004</v>
          </cell>
          <cell r="C45">
            <v>851.6</v>
          </cell>
        </row>
        <row r="46">
          <cell r="A46" t="str">
            <v>E141A</v>
          </cell>
          <cell r="B46">
            <v>1.9755</v>
          </cell>
          <cell r="C46">
            <v>2061.3000000000002</v>
          </cell>
        </row>
        <row r="47">
          <cell r="A47" t="str">
            <v>E1410000_0048_R</v>
          </cell>
          <cell r="B47">
            <v>1.9755</v>
          </cell>
          <cell r="C47">
            <v>2038.8</v>
          </cell>
        </row>
        <row r="48">
          <cell r="A48" t="str">
            <v>E141B1</v>
          </cell>
          <cell r="B48">
            <v>0.85060000000000002</v>
          </cell>
          <cell r="C48">
            <v>673.8</v>
          </cell>
        </row>
        <row r="49">
          <cell r="A49" t="str">
            <v>E1410000_0050_J</v>
          </cell>
          <cell r="B49">
            <v>2.8260999999999998</v>
          </cell>
          <cell r="C49">
            <v>2709.2</v>
          </cell>
        </row>
        <row r="50">
          <cell r="A50" t="str">
            <v>E200A</v>
          </cell>
          <cell r="B50">
            <v>0.43240000000000001</v>
          </cell>
          <cell r="C50">
            <v>494.1</v>
          </cell>
        </row>
        <row r="51">
          <cell r="A51" t="str">
            <v>E2000000_0077_J</v>
          </cell>
          <cell r="B51">
            <v>0</v>
          </cell>
          <cell r="C51">
            <v>4392.6000000000004</v>
          </cell>
        </row>
        <row r="52">
          <cell r="A52" t="str">
            <v>E2000000_0001_R</v>
          </cell>
          <cell r="B52">
            <v>0</v>
          </cell>
          <cell r="C52">
            <v>4390.5</v>
          </cell>
        </row>
        <row r="53">
          <cell r="A53" t="str">
            <v>E2000000_0001_J</v>
          </cell>
          <cell r="B53">
            <v>0.43240000000000001</v>
          </cell>
          <cell r="C53">
            <v>4725.5</v>
          </cell>
        </row>
        <row r="54">
          <cell r="A54" t="str">
            <v>E1410000_0047_J</v>
          </cell>
          <cell r="B54">
            <v>3.2585000000000002</v>
          </cell>
          <cell r="C54">
            <v>7354.5</v>
          </cell>
        </row>
        <row r="55">
          <cell r="A55" t="str">
            <v>E1410000_0003_R</v>
          </cell>
          <cell r="B55">
            <v>3.2585000000000002</v>
          </cell>
          <cell r="C55">
            <v>7354.8</v>
          </cell>
        </row>
        <row r="56">
          <cell r="A56" t="str">
            <v>E1410000_0003_J</v>
          </cell>
          <cell r="B56">
            <v>3.7833000000000001</v>
          </cell>
          <cell r="C56">
            <v>7947.6</v>
          </cell>
        </row>
        <row r="57">
          <cell r="A57" t="str">
            <v>E1000000_0936_J</v>
          </cell>
          <cell r="B57">
            <v>24.75</v>
          </cell>
          <cell r="C57">
            <v>18585</v>
          </cell>
        </row>
        <row r="58">
          <cell r="A58" t="str">
            <v>E1000000_0913_R</v>
          </cell>
          <cell r="B58">
            <v>24.75</v>
          </cell>
          <cell r="C58">
            <v>18466.8</v>
          </cell>
        </row>
        <row r="59">
          <cell r="A59" t="str">
            <v>E1000000_0913_J</v>
          </cell>
          <cell r="B59">
            <v>24.75</v>
          </cell>
          <cell r="C59">
            <v>18466.8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il 2016 RiskMap"/>
      <sheetName val="April 2016 Revised Existing"/>
      <sheetName val="April 2016 Preferred Solution"/>
    </sheetNames>
    <sheetDataSet>
      <sheetData sheetId="0"/>
      <sheetData sheetId="1">
        <row r="3">
          <cell r="A3" t="str">
            <v>E100A</v>
          </cell>
          <cell r="B3">
            <v>3.0076000000000001</v>
          </cell>
          <cell r="C3">
            <v>1864.6</v>
          </cell>
        </row>
        <row r="4">
          <cell r="A4" t="str">
            <v>E1000000_1210_R</v>
          </cell>
          <cell r="B4">
            <v>3.0076000000000001</v>
          </cell>
          <cell r="C4">
            <v>1828</v>
          </cell>
        </row>
        <row r="5">
          <cell r="A5" t="str">
            <v>E100B</v>
          </cell>
          <cell r="B5">
            <v>1.7505999999999999</v>
          </cell>
          <cell r="C5">
            <v>1950.2</v>
          </cell>
        </row>
        <row r="6">
          <cell r="A6" t="str">
            <v>E1000000_1210_J</v>
          </cell>
          <cell r="B6">
            <v>4.7582000000000004</v>
          </cell>
          <cell r="C6">
            <v>3193</v>
          </cell>
        </row>
        <row r="7">
          <cell r="A7" t="str">
            <v>E132A</v>
          </cell>
          <cell r="B7">
            <v>3.0676999999999999</v>
          </cell>
          <cell r="C7">
            <v>2071.6999999999998</v>
          </cell>
        </row>
        <row r="8">
          <cell r="A8" t="str">
            <v>E1000000_1203_J</v>
          </cell>
          <cell r="B8">
            <v>7.8258999999999999</v>
          </cell>
          <cell r="C8">
            <v>5264.6</v>
          </cell>
        </row>
        <row r="9">
          <cell r="A9" t="str">
            <v>E1000000_1187_SW</v>
          </cell>
          <cell r="B9">
            <v>7.8258999999999999</v>
          </cell>
          <cell r="C9">
            <v>5264.6</v>
          </cell>
        </row>
        <row r="10">
          <cell r="A10" t="str">
            <v>E500-12-00</v>
          </cell>
          <cell r="B10">
            <v>0</v>
          </cell>
          <cell r="C10">
            <v>0</v>
          </cell>
        </row>
        <row r="11">
          <cell r="A11" t="str">
            <v>E5001200_Outfall</v>
          </cell>
          <cell r="B11">
            <v>7.8258999999999999</v>
          </cell>
          <cell r="C11">
            <v>5264.6</v>
          </cell>
        </row>
        <row r="12">
          <cell r="A12" t="str">
            <v>E1000000_1167_R</v>
          </cell>
          <cell r="B12">
            <v>7.8258999999999999</v>
          </cell>
          <cell r="C12">
            <v>4809.3999999999996</v>
          </cell>
        </row>
        <row r="13">
          <cell r="A13" t="str">
            <v>E100C</v>
          </cell>
          <cell r="B13">
            <v>2.1659999999999999</v>
          </cell>
          <cell r="C13">
            <v>1715.9</v>
          </cell>
        </row>
        <row r="14">
          <cell r="A14" t="str">
            <v>E1000000_1167_J</v>
          </cell>
          <cell r="B14">
            <v>9.9918999999999993</v>
          </cell>
          <cell r="C14">
            <v>6023.8</v>
          </cell>
        </row>
        <row r="15">
          <cell r="A15" t="str">
            <v>E1000000_1164_SW</v>
          </cell>
          <cell r="B15">
            <v>9.9918999999999993</v>
          </cell>
          <cell r="C15">
            <v>3889.1</v>
          </cell>
        </row>
        <row r="16">
          <cell r="A16" t="str">
            <v>E500-11-00</v>
          </cell>
          <cell r="B16">
            <v>0</v>
          </cell>
          <cell r="C16">
            <v>2130.8000000000002</v>
          </cell>
        </row>
        <row r="17">
          <cell r="A17" t="str">
            <v>E5001100_Outfall</v>
          </cell>
          <cell r="B17">
            <v>9.9918999999999993</v>
          </cell>
          <cell r="C17">
            <v>6019.9</v>
          </cell>
        </row>
        <row r="18">
          <cell r="A18" t="str">
            <v>E1000000_1105_R</v>
          </cell>
          <cell r="B18">
            <v>9.9918999999999993</v>
          </cell>
          <cell r="C18">
            <v>5987.1</v>
          </cell>
        </row>
        <row r="19">
          <cell r="A19" t="str">
            <v>E100D</v>
          </cell>
          <cell r="B19">
            <v>2.887</v>
          </cell>
          <cell r="C19">
            <v>2311.8000000000002</v>
          </cell>
        </row>
        <row r="20">
          <cell r="A20" t="str">
            <v>E1000000_1105_J</v>
          </cell>
          <cell r="B20">
            <v>12.8789</v>
          </cell>
          <cell r="C20">
            <v>7896.5</v>
          </cell>
        </row>
        <row r="21">
          <cell r="A21" t="str">
            <v>E1000000_1056_R</v>
          </cell>
          <cell r="B21">
            <v>12.8789</v>
          </cell>
          <cell r="C21">
            <v>7872.3</v>
          </cell>
        </row>
        <row r="22">
          <cell r="A22" t="str">
            <v>E100E</v>
          </cell>
          <cell r="B22">
            <v>1.3962000000000001</v>
          </cell>
          <cell r="C22">
            <v>1259.8</v>
          </cell>
        </row>
        <row r="23">
          <cell r="A23" t="str">
            <v>E1000000_1056_J</v>
          </cell>
          <cell r="B23">
            <v>14.2751</v>
          </cell>
          <cell r="C23">
            <v>9029.4</v>
          </cell>
        </row>
        <row r="24">
          <cell r="A24" t="str">
            <v>E1000000_1056_D</v>
          </cell>
          <cell r="B24">
            <v>14.2751</v>
          </cell>
          <cell r="C24">
            <v>4926</v>
          </cell>
        </row>
        <row r="25">
          <cell r="A25" t="str">
            <v>E135A</v>
          </cell>
          <cell r="B25">
            <v>2.4054000000000002</v>
          </cell>
          <cell r="C25">
            <v>1973.3</v>
          </cell>
        </row>
        <row r="26">
          <cell r="A26" t="str">
            <v>E1000000_1045_J</v>
          </cell>
          <cell r="B26">
            <v>16.680499999999999</v>
          </cell>
          <cell r="C26">
            <v>6899.3</v>
          </cell>
        </row>
        <row r="27">
          <cell r="A27" t="str">
            <v>E1000000_1045_SW</v>
          </cell>
          <cell r="B27">
            <v>16.680499999999999</v>
          </cell>
          <cell r="C27">
            <v>6899.3</v>
          </cell>
        </row>
        <row r="28">
          <cell r="A28" t="str">
            <v>E535-01-00</v>
          </cell>
          <cell r="B28">
            <v>0</v>
          </cell>
          <cell r="C28">
            <v>0</v>
          </cell>
        </row>
        <row r="29">
          <cell r="A29" t="str">
            <v>E5350100_Outfall</v>
          </cell>
          <cell r="B29">
            <v>16.680499999999999</v>
          </cell>
          <cell r="C29">
            <v>6899.3</v>
          </cell>
        </row>
        <row r="30">
          <cell r="A30" t="str">
            <v>E1000000_1007_R</v>
          </cell>
          <cell r="B30">
            <v>16.680499999999999</v>
          </cell>
          <cell r="C30">
            <v>6556.7</v>
          </cell>
        </row>
        <row r="31">
          <cell r="A31" t="str">
            <v>E127A1</v>
          </cell>
          <cell r="B31">
            <v>1.22</v>
          </cell>
          <cell r="C31">
            <v>1026.2</v>
          </cell>
        </row>
        <row r="32">
          <cell r="A32" t="str">
            <v>E1270000_6863_J</v>
          </cell>
          <cell r="B32">
            <v>1.22</v>
          </cell>
          <cell r="C32">
            <v>1026.2</v>
          </cell>
        </row>
        <row r="33">
          <cell r="A33" t="str">
            <v>E1270000_0007_R1</v>
          </cell>
          <cell r="B33">
            <v>1.22</v>
          </cell>
          <cell r="C33">
            <v>973.7</v>
          </cell>
        </row>
        <row r="34">
          <cell r="A34" t="str">
            <v>E127A3</v>
          </cell>
          <cell r="B34">
            <v>0.21299999999999999</v>
          </cell>
          <cell r="C34">
            <v>222.8</v>
          </cell>
        </row>
        <row r="35">
          <cell r="A35" t="str">
            <v>E1270000_4702_J</v>
          </cell>
          <cell r="B35">
            <v>1.4330000000000001</v>
          </cell>
          <cell r="C35">
            <v>1149.8</v>
          </cell>
        </row>
        <row r="36">
          <cell r="A36" t="str">
            <v>E1270000_0007_R2</v>
          </cell>
          <cell r="B36">
            <v>1.4330000000000001</v>
          </cell>
          <cell r="C36">
            <v>1149</v>
          </cell>
        </row>
        <row r="37">
          <cell r="A37" t="str">
            <v>E127A2</v>
          </cell>
          <cell r="B37">
            <v>0.81</v>
          </cell>
          <cell r="C37">
            <v>607.1</v>
          </cell>
        </row>
        <row r="38">
          <cell r="A38" t="str">
            <v>E1000000_1007_J</v>
          </cell>
          <cell r="B38">
            <v>18.923500000000001</v>
          </cell>
          <cell r="C38">
            <v>8194.7000000000007</v>
          </cell>
        </row>
        <row r="39">
          <cell r="A39" t="str">
            <v>E1000000_0941_R</v>
          </cell>
          <cell r="B39">
            <v>18.923500000000001</v>
          </cell>
          <cell r="C39">
            <v>7939.1</v>
          </cell>
        </row>
        <row r="40">
          <cell r="A40" t="str">
            <v>E100F</v>
          </cell>
          <cell r="B40">
            <v>2.0432000000000001</v>
          </cell>
          <cell r="C40">
            <v>1901.3</v>
          </cell>
        </row>
        <row r="41">
          <cell r="A41" t="str">
            <v>E1000000_0941_J</v>
          </cell>
          <cell r="B41">
            <v>20.966699999999999</v>
          </cell>
          <cell r="C41">
            <v>8982.6</v>
          </cell>
        </row>
        <row r="42">
          <cell r="A42" t="str">
            <v>E1000000_0961_SW</v>
          </cell>
          <cell r="B42">
            <v>20.966699999999999</v>
          </cell>
          <cell r="C42">
            <v>3885.4</v>
          </cell>
        </row>
        <row r="43">
          <cell r="A43" t="str">
            <v>E500-10-00 S</v>
          </cell>
          <cell r="B43">
            <v>0</v>
          </cell>
          <cell r="C43">
            <v>6345.5</v>
          </cell>
        </row>
        <row r="44">
          <cell r="A44" t="str">
            <v>E5001000S_Outfall</v>
          </cell>
          <cell r="B44">
            <v>20.966699999999999</v>
          </cell>
          <cell r="C44">
            <v>8980.2000000000007</v>
          </cell>
        </row>
        <row r="45">
          <cell r="A45" t="str">
            <v>E141B2</v>
          </cell>
          <cell r="B45">
            <v>0.52480000000000004</v>
          </cell>
          <cell r="C45">
            <v>474.5</v>
          </cell>
        </row>
        <row r="46">
          <cell r="A46" t="str">
            <v>E141A</v>
          </cell>
          <cell r="B46">
            <v>1.9755</v>
          </cell>
          <cell r="C46">
            <v>1271.4000000000001</v>
          </cell>
        </row>
        <row r="47">
          <cell r="A47" t="str">
            <v>E1410000_0048_R</v>
          </cell>
          <cell r="B47">
            <v>1.9755</v>
          </cell>
          <cell r="C47">
            <v>1235.5999999999999</v>
          </cell>
        </row>
        <row r="48">
          <cell r="A48" t="str">
            <v>E141B1</v>
          </cell>
          <cell r="B48">
            <v>0.85060000000000002</v>
          </cell>
          <cell r="C48">
            <v>437.7</v>
          </cell>
        </row>
        <row r="49">
          <cell r="A49" t="str">
            <v>E1410000_0050_J</v>
          </cell>
          <cell r="B49">
            <v>2.8260999999999998</v>
          </cell>
          <cell r="C49">
            <v>1642.3</v>
          </cell>
        </row>
        <row r="50">
          <cell r="A50" t="str">
            <v>E200A</v>
          </cell>
          <cell r="B50">
            <v>0.43240000000000001</v>
          </cell>
          <cell r="C50">
            <v>324.10000000000002</v>
          </cell>
        </row>
        <row r="51">
          <cell r="A51" t="str">
            <v>E2000000_0077_J</v>
          </cell>
          <cell r="B51">
            <v>0</v>
          </cell>
          <cell r="C51">
            <v>4103.5</v>
          </cell>
        </row>
        <row r="52">
          <cell r="A52" t="str">
            <v>E2000000_0001_R</v>
          </cell>
          <cell r="B52">
            <v>0</v>
          </cell>
          <cell r="C52">
            <v>4095.2</v>
          </cell>
        </row>
        <row r="53">
          <cell r="A53" t="str">
            <v>E2000000_0001_J</v>
          </cell>
          <cell r="B53">
            <v>0.43240000000000001</v>
          </cell>
          <cell r="C53">
            <v>4383.8999999999996</v>
          </cell>
        </row>
        <row r="54">
          <cell r="A54" t="str">
            <v>E1410000_0047_J</v>
          </cell>
          <cell r="B54">
            <v>3.2585000000000002</v>
          </cell>
          <cell r="C54">
            <v>6010.7</v>
          </cell>
        </row>
        <row r="55">
          <cell r="A55" t="str">
            <v>E1410000_0003_R</v>
          </cell>
          <cell r="B55">
            <v>3.2585000000000002</v>
          </cell>
          <cell r="C55">
            <v>6017.9</v>
          </cell>
        </row>
        <row r="56">
          <cell r="A56" t="str">
            <v>E1410000_0003_J</v>
          </cell>
          <cell r="B56">
            <v>3.7833000000000001</v>
          </cell>
          <cell r="C56">
            <v>6319.9</v>
          </cell>
        </row>
        <row r="57">
          <cell r="A57" t="str">
            <v>E1000000_0936_J</v>
          </cell>
          <cell r="B57">
            <v>24.75</v>
          </cell>
          <cell r="C57">
            <v>14908.3</v>
          </cell>
        </row>
        <row r="58">
          <cell r="A58" t="str">
            <v>E1000000_0913_R</v>
          </cell>
          <cell r="B58">
            <v>24.75</v>
          </cell>
          <cell r="C58">
            <v>14860.5</v>
          </cell>
        </row>
        <row r="59">
          <cell r="A59" t="str">
            <v>E1000000_0913_J</v>
          </cell>
          <cell r="B59">
            <v>24.75</v>
          </cell>
          <cell r="C59">
            <v>14860.5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5"/>
  <sheetViews>
    <sheetView tabSelected="1" workbookViewId="0">
      <selection activeCell="F28" sqref="F28"/>
    </sheetView>
  </sheetViews>
  <sheetFormatPr defaultRowHeight="12.75" x14ac:dyDescent="0.2"/>
  <cols>
    <col min="2" max="2" width="12.7109375" bestFit="1" customWidth="1"/>
    <col min="3" max="3" width="9.5703125" bestFit="1" customWidth="1"/>
    <col min="6" max="6" width="10.5703125" bestFit="1" customWidth="1"/>
    <col min="12" max="12" width="22.28515625" bestFit="1" customWidth="1"/>
    <col min="13" max="13" width="14.140625" bestFit="1" customWidth="1"/>
  </cols>
  <sheetData>
    <row r="1" spans="2:17" x14ac:dyDescent="0.2">
      <c r="B1" s="31" t="s">
        <v>0</v>
      </c>
      <c r="C1" s="32"/>
      <c r="D1" s="32"/>
      <c r="F1" s="31" t="s">
        <v>1</v>
      </c>
      <c r="G1" s="32"/>
      <c r="H1" s="32"/>
      <c r="J1" s="27"/>
      <c r="K1" s="27"/>
      <c r="L1" s="7" t="s">
        <v>11</v>
      </c>
      <c r="M1" s="7" t="s">
        <v>2</v>
      </c>
    </row>
    <row r="2" spans="2:17" x14ac:dyDescent="0.2">
      <c r="B2" s="1" t="s">
        <v>2</v>
      </c>
      <c r="C2" t="s">
        <v>3</v>
      </c>
      <c r="D2" s="1" t="s">
        <v>4</v>
      </c>
      <c r="E2" s="1"/>
      <c r="F2" s="1" t="s">
        <v>2</v>
      </c>
      <c r="G2" t="s">
        <v>3</v>
      </c>
      <c r="H2" s="1" t="s">
        <v>4</v>
      </c>
      <c r="J2" s="28" t="s">
        <v>9</v>
      </c>
      <c r="K2" s="28"/>
      <c r="L2" s="29">
        <f>AVERAGE(C9,C21,C34,G9,G21)</f>
        <v>5.3068393917198768E-3</v>
      </c>
      <c r="M2" s="30">
        <f>AVERAGE(B9,B21,B34,F9,F21)</f>
        <v>237.642360265999</v>
      </c>
    </row>
    <row r="3" spans="2:17" x14ac:dyDescent="0.2">
      <c r="B3" s="1">
        <v>2</v>
      </c>
      <c r="C3">
        <f>1/B3</f>
        <v>0.5</v>
      </c>
      <c r="D3">
        <v>3.7</v>
      </c>
      <c r="F3" s="1">
        <v>2</v>
      </c>
      <c r="G3">
        <f>1/F3</f>
        <v>0.5</v>
      </c>
      <c r="H3">
        <v>3.7</v>
      </c>
      <c r="J3" s="28"/>
      <c r="K3" s="28"/>
      <c r="L3" s="29"/>
      <c r="M3" s="30"/>
    </row>
    <row r="4" spans="2:17" x14ac:dyDescent="0.2">
      <c r="B4" s="1">
        <v>5</v>
      </c>
      <c r="C4">
        <f t="shared" ref="C4:C11" si="0">1/B4</f>
        <v>0.2</v>
      </c>
      <c r="D4">
        <v>5.0999999999999996</v>
      </c>
      <c r="F4" s="1">
        <v>5</v>
      </c>
      <c r="G4">
        <f t="shared" ref="G4:G8" si="1">1/F4</f>
        <v>0.2</v>
      </c>
      <c r="H4">
        <v>5.0999999999999996</v>
      </c>
      <c r="J4" s="28" t="s">
        <v>10</v>
      </c>
      <c r="K4" s="28"/>
      <c r="L4" s="29">
        <f>1/M4</f>
        <v>5.321081094573645E-3</v>
      </c>
      <c r="M4" s="30">
        <f>(M2+'[1]Tax Day Flow Prob'!E21)/2</f>
        <v>187.93173459051098</v>
      </c>
      <c r="O4">
        <f>1/L2</f>
        <v>188.43607770762273</v>
      </c>
      <c r="Q4">
        <f>1/M2</f>
        <v>4.2080039891906271E-3</v>
      </c>
    </row>
    <row r="5" spans="2:17" x14ac:dyDescent="0.2">
      <c r="B5">
        <v>10</v>
      </c>
      <c r="C5">
        <f t="shared" si="0"/>
        <v>0.1</v>
      </c>
      <c r="D5">
        <v>6.2</v>
      </c>
      <c r="F5">
        <v>10</v>
      </c>
      <c r="G5">
        <f t="shared" si="1"/>
        <v>0.1</v>
      </c>
      <c r="H5">
        <v>6.2</v>
      </c>
      <c r="J5" s="28"/>
      <c r="K5" s="28"/>
      <c r="L5" s="29"/>
      <c r="M5" s="30"/>
    </row>
    <row r="6" spans="2:17" x14ac:dyDescent="0.2">
      <c r="B6">
        <v>25</v>
      </c>
      <c r="C6">
        <f t="shared" si="0"/>
        <v>0.04</v>
      </c>
      <c r="D6">
        <v>7.8</v>
      </c>
      <c r="F6">
        <v>25</v>
      </c>
      <c r="G6">
        <f t="shared" si="1"/>
        <v>0.04</v>
      </c>
      <c r="H6">
        <v>7.8</v>
      </c>
    </row>
    <row r="7" spans="2:17" x14ac:dyDescent="0.2">
      <c r="B7">
        <v>50</v>
      </c>
      <c r="C7">
        <f t="shared" si="0"/>
        <v>0.02</v>
      </c>
      <c r="D7">
        <v>9.1999999999999993</v>
      </c>
      <c r="F7">
        <v>50</v>
      </c>
      <c r="G7">
        <f t="shared" si="1"/>
        <v>0.02</v>
      </c>
      <c r="H7">
        <v>9.1999999999999993</v>
      </c>
    </row>
    <row r="8" spans="2:17" x14ac:dyDescent="0.2">
      <c r="B8">
        <v>100</v>
      </c>
      <c r="C8">
        <f t="shared" si="0"/>
        <v>0.01</v>
      </c>
      <c r="D8">
        <v>10.8</v>
      </c>
      <c r="F8">
        <v>100</v>
      </c>
      <c r="G8">
        <f t="shared" si="1"/>
        <v>0.01</v>
      </c>
      <c r="H8">
        <v>10.8</v>
      </c>
    </row>
    <row r="9" spans="2:17" x14ac:dyDescent="0.2">
      <c r="B9" s="2">
        <f>1/C9</f>
        <v>207.97479699853423</v>
      </c>
      <c r="C9" s="3">
        <f>EXP((D9-1.5594)/-2.106)</f>
        <v>4.8082749180760002E-3</v>
      </c>
      <c r="D9">
        <v>12.8</v>
      </c>
      <c r="F9" s="2">
        <f>1/G9</f>
        <v>204.06193521417109</v>
      </c>
      <c r="G9" s="3">
        <f>EXP((H9-1.5594)/-2.106)</f>
        <v>4.9004729811586876E-3</v>
      </c>
      <c r="H9">
        <v>12.76</v>
      </c>
      <c r="I9" s="2"/>
    </row>
    <row r="10" spans="2:17" x14ac:dyDescent="0.2">
      <c r="B10">
        <v>250</v>
      </c>
      <c r="C10">
        <f t="shared" si="0"/>
        <v>4.0000000000000001E-3</v>
      </c>
      <c r="D10">
        <v>13.3</v>
      </c>
      <c r="F10">
        <v>250</v>
      </c>
      <c r="G10">
        <f t="shared" ref="G10:G11" si="2">1/F10</f>
        <v>4.0000000000000001E-3</v>
      </c>
      <c r="H10">
        <v>13.3</v>
      </c>
    </row>
    <row r="11" spans="2:17" x14ac:dyDescent="0.2">
      <c r="B11">
        <v>500</v>
      </c>
      <c r="C11">
        <f t="shared" si="0"/>
        <v>2E-3</v>
      </c>
      <c r="D11">
        <v>15.5</v>
      </c>
      <c r="F11">
        <v>500</v>
      </c>
      <c r="G11">
        <f t="shared" si="2"/>
        <v>2E-3</v>
      </c>
      <c r="H11">
        <v>15.5</v>
      </c>
    </row>
    <row r="12" spans="2:17" x14ac:dyDescent="0.2">
      <c r="F12" s="2"/>
    </row>
    <row r="13" spans="2:17" x14ac:dyDescent="0.2">
      <c r="B13" s="31" t="s">
        <v>5</v>
      </c>
      <c r="C13" s="32"/>
      <c r="D13" s="32"/>
      <c r="F13" s="31" t="s">
        <v>6</v>
      </c>
      <c r="G13" s="32"/>
      <c r="H13" s="32"/>
    </row>
    <row r="14" spans="2:17" x14ac:dyDescent="0.2">
      <c r="B14" s="1" t="s">
        <v>2</v>
      </c>
      <c r="C14" t="s">
        <v>3</v>
      </c>
      <c r="D14" s="1" t="s">
        <v>4</v>
      </c>
      <c r="F14" s="1" t="s">
        <v>2</v>
      </c>
      <c r="G14" t="s">
        <v>3</v>
      </c>
      <c r="H14" s="1" t="s">
        <v>4</v>
      </c>
    </row>
    <row r="15" spans="2:17" x14ac:dyDescent="0.2">
      <c r="B15" s="1">
        <v>2</v>
      </c>
      <c r="C15">
        <f>1/B15</f>
        <v>0.5</v>
      </c>
      <c r="D15">
        <v>3.7</v>
      </c>
      <c r="F15" s="1">
        <v>2</v>
      </c>
      <c r="G15">
        <f>1/F15</f>
        <v>0.5</v>
      </c>
      <c r="H15">
        <v>3.7</v>
      </c>
    </row>
    <row r="16" spans="2:17" x14ac:dyDescent="0.2">
      <c r="B16" s="1">
        <v>5</v>
      </c>
      <c r="C16">
        <f t="shared" ref="C16:C20" si="3">1/B16</f>
        <v>0.2</v>
      </c>
      <c r="D16">
        <v>5.0999999999999996</v>
      </c>
      <c r="F16" s="1">
        <v>5</v>
      </c>
      <c r="G16">
        <f t="shared" ref="G16:G20" si="4">1/F16</f>
        <v>0.2</v>
      </c>
      <c r="H16">
        <v>5.0999999999999996</v>
      </c>
    </row>
    <row r="17" spans="2:8" x14ac:dyDescent="0.2">
      <c r="B17">
        <v>10</v>
      </c>
      <c r="C17">
        <f t="shared" si="3"/>
        <v>0.1</v>
      </c>
      <c r="D17">
        <v>6.2</v>
      </c>
      <c r="F17">
        <v>10</v>
      </c>
      <c r="G17">
        <f t="shared" si="4"/>
        <v>0.1</v>
      </c>
      <c r="H17">
        <v>6.2</v>
      </c>
    </row>
    <row r="18" spans="2:8" x14ac:dyDescent="0.2">
      <c r="B18">
        <v>25</v>
      </c>
      <c r="C18">
        <f t="shared" si="3"/>
        <v>0.04</v>
      </c>
      <c r="D18">
        <v>7.8</v>
      </c>
      <c r="F18">
        <v>25</v>
      </c>
      <c r="G18">
        <f t="shared" si="4"/>
        <v>0.04</v>
      </c>
      <c r="H18">
        <v>7.8</v>
      </c>
    </row>
    <row r="19" spans="2:8" x14ac:dyDescent="0.2">
      <c r="B19">
        <v>50</v>
      </c>
      <c r="C19">
        <f t="shared" si="3"/>
        <v>0.02</v>
      </c>
      <c r="D19">
        <v>9.1999999999999993</v>
      </c>
      <c r="F19">
        <v>50</v>
      </c>
      <c r="G19">
        <f t="shared" si="4"/>
        <v>0.02</v>
      </c>
      <c r="H19">
        <v>9.1999999999999993</v>
      </c>
    </row>
    <row r="20" spans="2:8" x14ac:dyDescent="0.2">
      <c r="B20">
        <v>100</v>
      </c>
      <c r="C20">
        <f t="shared" si="3"/>
        <v>0.01</v>
      </c>
      <c r="D20">
        <v>10.8</v>
      </c>
      <c r="F20">
        <v>100</v>
      </c>
      <c r="G20">
        <f t="shared" si="4"/>
        <v>0.01</v>
      </c>
      <c r="H20">
        <v>10.8</v>
      </c>
    </row>
    <row r="21" spans="2:8" x14ac:dyDescent="0.2">
      <c r="B21" s="2">
        <f>1/C21</f>
        <v>162.4716173148521</v>
      </c>
      <c r="C21" s="3">
        <f>EXP((D21-1.5594)/-2.106)</f>
        <v>6.1549211888628531E-3</v>
      </c>
      <c r="D21">
        <v>12.28</v>
      </c>
      <c r="F21" s="2">
        <f>1/G21</f>
        <v>115.42523241577362</v>
      </c>
      <c r="G21" s="3">
        <f>EXP((H21-1.5594)/-2.106)</f>
        <v>8.6636169498701694E-3</v>
      </c>
      <c r="H21">
        <v>11.56</v>
      </c>
    </row>
    <row r="22" spans="2:8" x14ac:dyDescent="0.2">
      <c r="B22">
        <v>250</v>
      </c>
      <c r="C22">
        <f t="shared" ref="C22:C23" si="5">1/B22</f>
        <v>4.0000000000000001E-3</v>
      </c>
      <c r="D22">
        <v>13.3</v>
      </c>
      <c r="F22">
        <v>250</v>
      </c>
      <c r="G22">
        <f t="shared" ref="G22:G23" si="6">1/F22</f>
        <v>4.0000000000000001E-3</v>
      </c>
      <c r="H22">
        <v>13.3</v>
      </c>
    </row>
    <row r="23" spans="2:8" x14ac:dyDescent="0.2">
      <c r="B23">
        <v>500</v>
      </c>
      <c r="C23">
        <f t="shared" si="5"/>
        <v>2E-3</v>
      </c>
      <c r="D23">
        <v>15.5</v>
      </c>
      <c r="F23">
        <v>500</v>
      </c>
      <c r="G23">
        <f t="shared" si="6"/>
        <v>2E-3</v>
      </c>
      <c r="H23">
        <v>15.5</v>
      </c>
    </row>
    <row r="25" spans="2:8" x14ac:dyDescent="0.2">
      <c r="B25" s="31" t="s">
        <v>7</v>
      </c>
      <c r="C25" s="32"/>
      <c r="D25" s="32"/>
    </row>
    <row r="26" spans="2:8" x14ac:dyDescent="0.2">
      <c r="B26" s="1" t="s">
        <v>2</v>
      </c>
      <c r="C26" t="s">
        <v>3</v>
      </c>
      <c r="D26" s="1" t="s">
        <v>4</v>
      </c>
    </row>
    <row r="27" spans="2:8" x14ac:dyDescent="0.2">
      <c r="B27" s="1">
        <v>2</v>
      </c>
      <c r="C27">
        <f>1/B27</f>
        <v>0.5</v>
      </c>
      <c r="D27">
        <v>3.7</v>
      </c>
    </row>
    <row r="28" spans="2:8" x14ac:dyDescent="0.2">
      <c r="B28" s="1">
        <v>5</v>
      </c>
      <c r="C28">
        <f t="shared" ref="C28:C32" si="7">1/B28</f>
        <v>0.2</v>
      </c>
      <c r="D28">
        <v>5.0999999999999996</v>
      </c>
    </row>
    <row r="29" spans="2:8" x14ac:dyDescent="0.2">
      <c r="B29">
        <v>10</v>
      </c>
      <c r="C29">
        <f t="shared" si="7"/>
        <v>0.1</v>
      </c>
      <c r="D29">
        <v>6.2</v>
      </c>
    </row>
    <row r="30" spans="2:8" x14ac:dyDescent="0.2">
      <c r="B30">
        <v>25</v>
      </c>
      <c r="C30">
        <f t="shared" si="7"/>
        <v>0.04</v>
      </c>
      <c r="D30">
        <v>7.8</v>
      </c>
    </row>
    <row r="31" spans="2:8" x14ac:dyDescent="0.2">
      <c r="B31">
        <v>50</v>
      </c>
      <c r="C31">
        <f t="shared" si="7"/>
        <v>0.02</v>
      </c>
      <c r="D31">
        <v>9.1999999999999993</v>
      </c>
    </row>
    <row r="32" spans="2:8" x14ac:dyDescent="0.2">
      <c r="B32">
        <v>100</v>
      </c>
      <c r="C32">
        <f t="shared" si="7"/>
        <v>0.01</v>
      </c>
      <c r="D32">
        <v>10.8</v>
      </c>
    </row>
    <row r="33" spans="2:4" x14ac:dyDescent="0.2">
      <c r="B33">
        <v>250</v>
      </c>
      <c r="C33">
        <f>1/B33</f>
        <v>4.0000000000000001E-3</v>
      </c>
      <c r="D33">
        <v>13.3</v>
      </c>
    </row>
    <row r="34" spans="2:4" x14ac:dyDescent="0.2">
      <c r="B34" s="2">
        <f>1/C34</f>
        <v>498.27821938666409</v>
      </c>
      <c r="C34" s="3">
        <f>EXP((D34-1.5593)/-2.106)</f>
        <v>2.0069109206316714E-3</v>
      </c>
      <c r="D34">
        <v>14.64</v>
      </c>
    </row>
    <row r="35" spans="2:4" x14ac:dyDescent="0.2">
      <c r="B35">
        <v>500</v>
      </c>
      <c r="C35">
        <f t="shared" ref="C35" si="8">1/B35</f>
        <v>2E-3</v>
      </c>
      <c r="D35">
        <v>15.5</v>
      </c>
    </row>
  </sheetData>
  <mergeCells count="12">
    <mergeCell ref="B1:D1"/>
    <mergeCell ref="F1:H1"/>
    <mergeCell ref="B13:D13"/>
    <mergeCell ref="F13:H13"/>
    <mergeCell ref="B25:D25"/>
    <mergeCell ref="J1:K1"/>
    <mergeCell ref="J2:K3"/>
    <mergeCell ref="L2:L3"/>
    <mergeCell ref="M2:M3"/>
    <mergeCell ref="J4:K5"/>
    <mergeCell ref="L4:L5"/>
    <mergeCell ref="M4:M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workbookViewId="0">
      <selection activeCell="G3" sqref="G3"/>
    </sheetView>
  </sheetViews>
  <sheetFormatPr defaultColWidth="8.85546875" defaultRowHeight="12.75" x14ac:dyDescent="0.2"/>
  <cols>
    <col min="1" max="1" width="16.28515625" style="4" bestFit="1" customWidth="1"/>
    <col min="2" max="2" width="12.7109375" style="4" bestFit="1" customWidth="1"/>
    <col min="3" max="3" width="9.5703125" style="4" bestFit="1" customWidth="1"/>
    <col min="4" max="4" width="16.140625" style="4" bestFit="1" customWidth="1"/>
    <col min="5" max="5" width="10" style="4" bestFit="1" customWidth="1"/>
    <col min="6" max="6" width="9.85546875" style="4" customWidth="1"/>
    <col min="7" max="7" width="12.7109375" style="4" bestFit="1" customWidth="1"/>
    <col min="8" max="8" width="9.5703125" style="4" bestFit="1" customWidth="1"/>
    <col min="9" max="9" width="20.140625" style="4" bestFit="1" customWidth="1"/>
    <col min="10" max="10" width="8" style="4" bestFit="1" customWidth="1"/>
    <col min="11" max="11" width="12.7109375" style="4" bestFit="1" customWidth="1"/>
    <col min="12" max="12" width="9.5703125" style="4" bestFit="1" customWidth="1"/>
    <col min="13" max="13" width="20.140625" style="4" bestFit="1" customWidth="1"/>
    <col min="14" max="16384" width="8.85546875" style="4"/>
  </cols>
  <sheetData>
    <row r="1" spans="1:13" x14ac:dyDescent="0.2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x14ac:dyDescent="0.2">
      <c r="D2" s="9"/>
      <c r="E2" s="9"/>
      <c r="J2" s="10"/>
    </row>
    <row r="3" spans="1:13" x14ac:dyDescent="0.2">
      <c r="A3" s="4" t="s">
        <v>12</v>
      </c>
      <c r="B3" s="11" t="s">
        <v>2</v>
      </c>
      <c r="C3" s="4" t="s">
        <v>3</v>
      </c>
      <c r="D3" s="21" t="s">
        <v>8</v>
      </c>
      <c r="E3" s="11"/>
      <c r="F3" s="24">
        <f>AVERAGE(C18,C26,C34)</f>
        <v>5.9338244912893233E-3</v>
      </c>
      <c r="G3" s="12">
        <f>AVERAGE(B18,B26,B34)</f>
        <v>170.79727350520466</v>
      </c>
      <c r="J3" s="11"/>
    </row>
    <row r="4" spans="1:13" x14ac:dyDescent="0.2">
      <c r="A4" s="4" t="s">
        <v>13</v>
      </c>
      <c r="B4" s="11">
        <v>2</v>
      </c>
      <c r="C4" s="4">
        <f>1/B4</f>
        <v>0.5</v>
      </c>
      <c r="D4" s="11">
        <f>VLOOKUP($A$4, '[2]2-yr (RevEx)'!$A$3:$C$59, 3, FALSE)</f>
        <v>1944.4</v>
      </c>
      <c r="E4" s="11"/>
      <c r="F4" s="12">
        <f>1/F3</f>
        <v>168.52537540804755</v>
      </c>
      <c r="G4" s="25">
        <f>1/G3</f>
        <v>5.8548943989409014E-3</v>
      </c>
      <c r="J4" s="11"/>
    </row>
    <row r="5" spans="1:13" x14ac:dyDescent="0.2">
      <c r="B5" s="11">
        <v>5</v>
      </c>
      <c r="C5" s="4">
        <f t="shared" ref="C5:C8" si="0">1/B5</f>
        <v>0.2</v>
      </c>
      <c r="D5" s="11">
        <f>VLOOKUP($A$4, '[2]5-yr (RevEx)'!$A$3:$C$59, 3, FALSE)</f>
        <v>2865.8</v>
      </c>
      <c r="E5" s="11"/>
      <c r="J5" s="11"/>
    </row>
    <row r="6" spans="1:13" x14ac:dyDescent="0.2">
      <c r="B6" s="4">
        <v>10</v>
      </c>
      <c r="C6" s="4">
        <f t="shared" si="0"/>
        <v>0.1</v>
      </c>
      <c r="D6" s="11">
        <f>VLOOKUP($A$4, '[2]10-yr (RevEx)'!$A$3:$C$59, 3, FALSE)</f>
        <v>3911.5</v>
      </c>
      <c r="E6" s="11"/>
    </row>
    <row r="7" spans="1:13" x14ac:dyDescent="0.2">
      <c r="B7" s="4">
        <v>25</v>
      </c>
      <c r="C7" s="4">
        <v>0.04</v>
      </c>
      <c r="D7" s="11">
        <f>VLOOKUP($A$4, '[2]25-yr (RevEx)'!$A$3:$C$59, 3, FALSE)</f>
        <v>4786.6000000000004</v>
      </c>
      <c r="E7" s="11"/>
    </row>
    <row r="8" spans="1:13" x14ac:dyDescent="0.2">
      <c r="B8" s="4">
        <v>50</v>
      </c>
      <c r="C8" s="4">
        <f t="shared" si="0"/>
        <v>0.02</v>
      </c>
      <c r="D8" s="11">
        <f>VLOOKUP($A$4, '[2]50-yr (RevEx)'!$A$3:$C$59, 3, FALSE)</f>
        <v>5446.6</v>
      </c>
      <c r="E8" s="11"/>
      <c r="F8" s="12"/>
    </row>
    <row r="9" spans="1:13" x14ac:dyDescent="0.2">
      <c r="B9" s="12">
        <f>1/C9</f>
        <v>70.620924255810678</v>
      </c>
      <c r="C9" s="13">
        <f>EXP((D9-1055.5)/-1167)</f>
        <v>1.4160109210376417E-2</v>
      </c>
      <c r="D9" s="4">
        <f>VLOOKUP($A$4,'[3]April 2016 Revised Existing'!$A$3:$C$59,3,FALSE)</f>
        <v>6023.8</v>
      </c>
      <c r="E9" s="12"/>
    </row>
    <row r="10" spans="1:13" x14ac:dyDescent="0.2">
      <c r="A10" s="19"/>
      <c r="B10" s="4">
        <v>100</v>
      </c>
      <c r="C10" s="4">
        <f>1/B10</f>
        <v>0.01</v>
      </c>
      <c r="D10" s="11">
        <f>VLOOKUP($A$4, '[2]100-yr (RevEx)'!$A$3:$C$59, 3, FALSE)</f>
        <v>6229.4</v>
      </c>
    </row>
    <row r="11" spans="1:13" ht="13.5" thickBot="1" x14ac:dyDescent="0.25">
      <c r="A11" s="22"/>
      <c r="B11" s="22">
        <v>500</v>
      </c>
      <c r="C11" s="22">
        <v>2E-3</v>
      </c>
      <c r="D11" s="22">
        <f>VLOOKUP($A$4, '[2]500-yr (RevEx)'!$A$3:$C$59, 3, FALSE)</f>
        <v>8522.2000000000007</v>
      </c>
      <c r="H11" s="12"/>
    </row>
    <row r="12" spans="1:13" ht="13.5" thickTop="1" x14ac:dyDescent="0.2">
      <c r="A12" s="4" t="s">
        <v>14</v>
      </c>
      <c r="B12" s="4">
        <f t="shared" ref="B12:B13" si="1">1/C12</f>
        <v>2</v>
      </c>
      <c r="C12" s="4">
        <v>0.5</v>
      </c>
      <c r="D12" s="11">
        <f>VLOOKUP($A$12, '[2]2-yr (RevEx)'!$A$3:$C$59, 3, FALSE)</f>
        <v>2030.8</v>
      </c>
    </row>
    <row r="13" spans="1:13" x14ac:dyDescent="0.2">
      <c r="B13" s="4">
        <f t="shared" si="1"/>
        <v>5</v>
      </c>
      <c r="C13" s="4">
        <v>0.2</v>
      </c>
      <c r="D13" s="11">
        <f>VLOOKUP($A$12, '[2]5-yr (RevEx)'!$A$3:$C$59, 3, FALSE)</f>
        <v>2620.6999999999998</v>
      </c>
      <c r="H13" s="12"/>
    </row>
    <row r="14" spans="1:13" x14ac:dyDescent="0.2">
      <c r="B14" s="4">
        <f>1/C14</f>
        <v>10</v>
      </c>
      <c r="C14" s="4">
        <v>0.1</v>
      </c>
      <c r="D14" s="11">
        <f>VLOOKUP($A$12, '[2]10-yr (RevEx)'!$A$3:$C$59, 3, FALSE)</f>
        <v>3231.2</v>
      </c>
    </row>
    <row r="15" spans="1:13" x14ac:dyDescent="0.2">
      <c r="B15" s="4">
        <v>25</v>
      </c>
      <c r="C15" s="4">
        <v>0.04</v>
      </c>
      <c r="D15" s="11">
        <f>VLOOKUP($A$12, '[2]25-yr (RevEx)'!$A$3:$C$59, 3, FALSE)</f>
        <v>4035</v>
      </c>
    </row>
    <row r="16" spans="1:13" x14ac:dyDescent="0.2">
      <c r="B16" s="4">
        <f>1/C16</f>
        <v>50</v>
      </c>
      <c r="C16" s="4">
        <v>0.02</v>
      </c>
      <c r="D16" s="11">
        <f>VLOOKUP($A$12, '[2]50-yr (RevEx)'!$A$3:$C$59, 3, FALSE)</f>
        <v>4785</v>
      </c>
    </row>
    <row r="17" spans="1:6" x14ac:dyDescent="0.2">
      <c r="B17" s="4">
        <f>1/C17</f>
        <v>100</v>
      </c>
      <c r="C17" s="4">
        <v>0.01</v>
      </c>
      <c r="D17" s="11">
        <f>VLOOKUP($A$12, '[2]100-yr (RevEx)'!$A$3:$C$59, 3, FALSE)</f>
        <v>5811.8</v>
      </c>
    </row>
    <row r="18" spans="1:6" x14ac:dyDescent="0.2">
      <c r="B18" s="12">
        <f>1/C18</f>
        <v>194.32761163462308</v>
      </c>
      <c r="C18" s="13">
        <f>EXP((D18-639.08)/-1188)</f>
        <v>5.145949109281552E-3</v>
      </c>
      <c r="D18" s="4">
        <f>VLOOKUP($A$12,'[3]April 2016 Revised Existing'!$A$3:$C$59,3,FALSE)</f>
        <v>6899.3</v>
      </c>
    </row>
    <row r="19" spans="1:6" ht="13.5" thickBot="1" x14ac:dyDescent="0.25">
      <c r="A19" s="22"/>
      <c r="B19" s="22">
        <f>1/C19</f>
        <v>500</v>
      </c>
      <c r="C19" s="22">
        <v>2E-3</v>
      </c>
      <c r="D19" s="23">
        <f>VLOOKUP($A$12, '[2]500-yr (RevEx)'!$A$3:$C$59, 3, FALSE)</f>
        <v>8745.7000000000007</v>
      </c>
    </row>
    <row r="20" spans="1:6" ht="13.5" thickTop="1" x14ac:dyDescent="0.2">
      <c r="A20" s="4" t="s">
        <v>15</v>
      </c>
      <c r="B20" s="11">
        <v>2</v>
      </c>
      <c r="C20" s="4">
        <f>1/B20</f>
        <v>0.5</v>
      </c>
      <c r="D20" s="11">
        <f>VLOOKUP($A$20, '[2]2-yr (RevEx)'!$A$3:$C$59, 3, FALSE)</f>
        <v>2527.5</v>
      </c>
    </row>
    <row r="21" spans="1:6" x14ac:dyDescent="0.2">
      <c r="B21" s="11">
        <v>5</v>
      </c>
      <c r="C21" s="4">
        <f t="shared" ref="C21:C25" si="2">1/B21</f>
        <v>0.2</v>
      </c>
      <c r="D21" s="11">
        <f>VLOOKUP($A$20, '[2]5-yr (RevEx)'!$A$3:$C$59, 3, FALSE)</f>
        <v>3377.2</v>
      </c>
      <c r="F21" s="14"/>
    </row>
    <row r="22" spans="1:6" x14ac:dyDescent="0.2">
      <c r="B22" s="4">
        <v>10</v>
      </c>
      <c r="C22" s="4">
        <f t="shared" si="2"/>
        <v>0.1</v>
      </c>
      <c r="D22" s="11">
        <f>VLOOKUP($A$20, '[2]10-yr (RevEx)'!$A$3:$C$59, 3, FALSE)</f>
        <v>4309.6000000000004</v>
      </c>
    </row>
    <row r="23" spans="1:6" x14ac:dyDescent="0.2">
      <c r="B23" s="4">
        <v>25</v>
      </c>
      <c r="C23" s="4">
        <v>0.04</v>
      </c>
      <c r="D23" s="11">
        <f>VLOOKUP($A$20, '[2]25-yr (RevEx)'!$A$3:$C$59, 3, FALSE)</f>
        <v>5195.3999999999996</v>
      </c>
    </row>
    <row r="24" spans="1:6" x14ac:dyDescent="0.2">
      <c r="B24" s="4">
        <v>50</v>
      </c>
      <c r="C24" s="4">
        <f t="shared" si="2"/>
        <v>0.02</v>
      </c>
      <c r="D24" s="11">
        <f>VLOOKUP($A$20, '[2]50-yr (RevEx)'!$A$3:$C$59, 3, FALSE)</f>
        <v>5975.2</v>
      </c>
    </row>
    <row r="25" spans="1:6" x14ac:dyDescent="0.2">
      <c r="B25" s="4">
        <v>100</v>
      </c>
      <c r="C25" s="4">
        <f t="shared" si="2"/>
        <v>0.01</v>
      </c>
      <c r="D25" s="11">
        <f>VLOOKUP($A$20, '[2]100-yr (RevEx)'!$A$3:$C$59, 3, FALSE)</f>
        <v>6984.6</v>
      </c>
    </row>
    <row r="26" spans="1:6" x14ac:dyDescent="0.2">
      <c r="B26" s="12">
        <f>1/C26</f>
        <v>171.63250424754938</v>
      </c>
      <c r="C26" s="13">
        <f>EXP((D26-1104.4)/-1378)</f>
        <v>5.8264021980223386E-3</v>
      </c>
      <c r="D26" s="4">
        <f>VLOOKUP($A$20,'[3]April 2016 Revised Existing'!$A$3:$C$59,3,FALSE)</f>
        <v>8194.7000000000007</v>
      </c>
    </row>
    <row r="27" spans="1:6" ht="13.5" thickBot="1" x14ac:dyDescent="0.25">
      <c r="A27" s="22"/>
      <c r="B27" s="22">
        <v>500</v>
      </c>
      <c r="C27" s="22">
        <v>2E-3</v>
      </c>
      <c r="D27" s="23">
        <f>VLOOKUP($A$20, '[2]500-yr (RevEx)'!$A$3:$C$59, 3, FALSE)</f>
        <v>10434.6</v>
      </c>
    </row>
    <row r="28" spans="1:6" ht="13.5" thickTop="1" x14ac:dyDescent="0.2">
      <c r="A28" s="4" t="s">
        <v>16</v>
      </c>
      <c r="B28" s="11">
        <v>2</v>
      </c>
      <c r="C28" s="4">
        <f>1/B28</f>
        <v>0.5</v>
      </c>
      <c r="D28" s="11">
        <f>VLOOKUP($A$28, '[2]2-yr (RevEx)'!$A$3:$C$59, 3, FALSE)</f>
        <v>2750.8</v>
      </c>
    </row>
    <row r="29" spans="1:6" x14ac:dyDescent="0.2">
      <c r="B29" s="11">
        <v>5</v>
      </c>
      <c r="C29" s="4">
        <f t="shared" ref="C29:C33" si="3">1/B29</f>
        <v>0.2</v>
      </c>
      <c r="D29" s="11">
        <f>VLOOKUP($A$28, '[2]5-yr (RevEx)'!$A$3:$C$59, 3, FALSE)</f>
        <v>3871.5</v>
      </c>
    </row>
    <row r="30" spans="1:6" x14ac:dyDescent="0.2">
      <c r="B30" s="4">
        <v>10</v>
      </c>
      <c r="C30" s="4">
        <f t="shared" si="3"/>
        <v>0.1</v>
      </c>
      <c r="D30" s="11">
        <f>VLOOKUP($A$28, '[2]10-yr (RevEx)'!$A$3:$C$59, 3, FALSE)</f>
        <v>5108.5</v>
      </c>
    </row>
    <row r="31" spans="1:6" x14ac:dyDescent="0.2">
      <c r="B31" s="4">
        <v>25</v>
      </c>
      <c r="C31" s="4">
        <v>0.04</v>
      </c>
      <c r="D31" s="11">
        <f>VLOOKUP($A$28, '[2]25-yr (RevEx)'!$A$3:$C$59, 3, FALSE)</f>
        <v>6327.4</v>
      </c>
    </row>
    <row r="32" spans="1:6" x14ac:dyDescent="0.2">
      <c r="B32" s="4">
        <v>50</v>
      </c>
      <c r="C32" s="4">
        <f t="shared" si="3"/>
        <v>0.02</v>
      </c>
      <c r="D32" s="11">
        <f>VLOOKUP($A$28, '[2]50-yr (RevEx)'!$A$3:$C$59, 3, FALSE)</f>
        <v>7183.7</v>
      </c>
    </row>
    <row r="33" spans="1:10" x14ac:dyDescent="0.2">
      <c r="B33" s="4">
        <v>100</v>
      </c>
      <c r="C33" s="4">
        <f t="shared" si="3"/>
        <v>0.01</v>
      </c>
      <c r="D33" s="11">
        <f>VLOOKUP($A$28, '[2]100-yr (RevEx)'!$A$3:$C$59, 3, FALSE)</f>
        <v>8161.6</v>
      </c>
    </row>
    <row r="34" spans="1:10" x14ac:dyDescent="0.2">
      <c r="B34" s="12">
        <f>1/C34</f>
        <v>146.43170463344154</v>
      </c>
      <c r="C34" s="13">
        <f>EXP((D34-1562.6)/-1488)</f>
        <v>6.8291221665640819E-3</v>
      </c>
      <c r="D34" s="4">
        <f>VLOOKUP($A$28,'[3]April 2016 Revised Existing'!$A$3:$C$59,3,FALSE)</f>
        <v>8982.6</v>
      </c>
    </row>
    <row r="35" spans="1:10" ht="13.5" thickBot="1" x14ac:dyDescent="0.25">
      <c r="A35" s="22"/>
      <c r="B35" s="22">
        <v>500</v>
      </c>
      <c r="C35" s="22">
        <v>2E-3</v>
      </c>
      <c r="D35" s="23">
        <f>VLOOKUP($A$28, '[2]500-yr (RevEx)'!$A$3:$C$59, 3, FALSE)</f>
        <v>11095.2</v>
      </c>
    </row>
    <row r="36" spans="1:10" ht="13.5" thickTop="1" x14ac:dyDescent="0.2">
      <c r="A36" s="4" t="s">
        <v>17</v>
      </c>
      <c r="B36" s="11">
        <v>2</v>
      </c>
      <c r="C36" s="4">
        <f>1/B36</f>
        <v>0.5</v>
      </c>
      <c r="D36" s="11">
        <f>VLOOKUP($A$36, '[2]2-yr (RevEx)'!$A$3:$C$59, 3, FALSE)</f>
        <v>496.8</v>
      </c>
    </row>
    <row r="37" spans="1:10" x14ac:dyDescent="0.2">
      <c r="B37" s="11">
        <v>5</v>
      </c>
      <c r="C37" s="4">
        <f t="shared" ref="C37:C41" si="4">1/B37</f>
        <v>0.2</v>
      </c>
      <c r="D37" s="11">
        <f>VLOOKUP($A$36, '[2]5-yr (RevEx)'!$A$3:$C$59, 3, FALSE)</f>
        <v>701.3</v>
      </c>
      <c r="E37" s="15"/>
    </row>
    <row r="38" spans="1:10" x14ac:dyDescent="0.2">
      <c r="B38" s="4">
        <v>10</v>
      </c>
      <c r="C38" s="4">
        <f t="shared" si="4"/>
        <v>0.1</v>
      </c>
      <c r="D38" s="11">
        <f>VLOOKUP($A$36, '[2]10-yr (RevEx)'!$A$3:$C$59, 3, FALSE)</f>
        <v>962.1</v>
      </c>
      <c r="E38" s="12"/>
      <c r="G38" s="16"/>
      <c r="H38" s="17"/>
      <c r="I38" s="17"/>
      <c r="J38" s="17"/>
    </row>
    <row r="39" spans="1:10" x14ac:dyDescent="0.2">
      <c r="B39" s="4">
        <v>25</v>
      </c>
      <c r="C39" s="4">
        <v>0.04</v>
      </c>
      <c r="D39" s="11">
        <f>VLOOKUP($A$36, '[2]25-yr (RevEx)'!$A$3:$C$59, 3, FALSE)</f>
        <v>1212.7</v>
      </c>
      <c r="E39" s="12"/>
      <c r="G39" s="16"/>
      <c r="H39" s="17"/>
      <c r="I39" s="17"/>
      <c r="J39" s="17"/>
    </row>
    <row r="40" spans="1:10" x14ac:dyDescent="0.2">
      <c r="B40" s="4">
        <v>50</v>
      </c>
      <c r="C40" s="4">
        <f t="shared" si="4"/>
        <v>0.02</v>
      </c>
      <c r="D40" s="11">
        <f>VLOOKUP($A$36, '[2]50-yr (RevEx)'!$A$3:$C$59, 3, FALSE)</f>
        <v>1429.1</v>
      </c>
      <c r="G40" s="18"/>
      <c r="H40" s="19"/>
      <c r="I40" s="19"/>
      <c r="J40" s="19"/>
    </row>
    <row r="41" spans="1:10" x14ac:dyDescent="0.2">
      <c r="B41" s="4">
        <v>100</v>
      </c>
      <c r="C41" s="4">
        <f t="shared" si="4"/>
        <v>0.01</v>
      </c>
      <c r="D41" s="11">
        <f>VLOOKUP($A$36, '[2]100-yr (RevEx)'!$A$3:$C$59, 3, FALSE)</f>
        <v>1668.4</v>
      </c>
      <c r="G41" s="19"/>
      <c r="H41" s="19"/>
      <c r="I41" s="19"/>
      <c r="J41" s="19"/>
    </row>
    <row r="42" spans="1:10" x14ac:dyDescent="0.2">
      <c r="B42" s="12">
        <f>1/C42</f>
        <v>211.7787803329453</v>
      </c>
      <c r="C42" s="13">
        <f>EXP((D42-185.62)/-333.8)</f>
        <v>4.7219083915199756E-3</v>
      </c>
      <c r="D42" s="4">
        <f>VLOOKUP($A$36,'[3]April 2016 Revised Existing'!$A$3:$C$59,3,FALSE)</f>
        <v>1973.3</v>
      </c>
      <c r="G42" s="19"/>
      <c r="H42" s="19"/>
      <c r="I42" s="19"/>
      <c r="J42" s="19"/>
    </row>
    <row r="43" spans="1:10" ht="13.5" thickBot="1" x14ac:dyDescent="0.25">
      <c r="A43" s="22"/>
      <c r="B43" s="22">
        <v>500</v>
      </c>
      <c r="C43" s="22">
        <v>2E-3</v>
      </c>
      <c r="D43" s="23">
        <f>VLOOKUP($A$36, '[2]500-yr (RevEx)'!$A$3:$C$59, 3, FALSE)</f>
        <v>2357.6</v>
      </c>
      <c r="G43" s="19"/>
      <c r="H43" s="19"/>
      <c r="I43" s="19"/>
      <c r="J43" s="19"/>
    </row>
    <row r="44" spans="1:10" ht="13.5" thickTop="1" x14ac:dyDescent="0.2">
      <c r="A44" s="4" t="s">
        <v>18</v>
      </c>
      <c r="B44" s="11">
        <v>2</v>
      </c>
      <c r="C44" s="4">
        <f>1/B44</f>
        <v>0.5</v>
      </c>
      <c r="D44" s="4">
        <f>'[2]2-yr (RevEx)'!$C$36+'[2]2-yr (RevEx)'!$C$37</f>
        <v>653.4</v>
      </c>
      <c r="G44" s="20"/>
      <c r="H44" s="19"/>
      <c r="I44" s="19"/>
      <c r="J44" s="19"/>
    </row>
    <row r="45" spans="1:10" x14ac:dyDescent="0.2">
      <c r="B45" s="11">
        <v>5</v>
      </c>
      <c r="C45" s="4">
        <f t="shared" ref="C45:C48" si="5">1/B45</f>
        <v>0.2</v>
      </c>
      <c r="D45" s="4">
        <f>'[2]5-yr (RevEx)'!$C$36+'[2]5-yr (RevEx)'!$C$37</f>
        <v>894.7</v>
      </c>
      <c r="G45" s="19"/>
      <c r="H45" s="19"/>
      <c r="I45" s="19"/>
      <c r="J45" s="19"/>
    </row>
    <row r="46" spans="1:10" x14ac:dyDescent="0.2">
      <c r="B46" s="4">
        <v>10</v>
      </c>
      <c r="C46" s="4">
        <f t="shared" si="5"/>
        <v>0.1</v>
      </c>
      <c r="D46" s="4">
        <f>'[2]10-yr (RevEx)'!$C$36+'[2]10-yr (RevEx)'!$C$37</f>
        <v>1190.7</v>
      </c>
    </row>
    <row r="47" spans="1:10" x14ac:dyDescent="0.2">
      <c r="B47" s="4">
        <v>25</v>
      </c>
      <c r="C47" s="4">
        <v>0.04</v>
      </c>
      <c r="D47" s="4">
        <f>'[2]25-yr (RevEx)'!$C$36+'[2]25-yr (RevEx)'!$C$37</f>
        <v>1449.5</v>
      </c>
    </row>
    <row r="48" spans="1:10" x14ac:dyDescent="0.2">
      <c r="B48" s="4">
        <v>50</v>
      </c>
      <c r="C48" s="4">
        <f t="shared" si="5"/>
        <v>0.02</v>
      </c>
      <c r="D48" s="4">
        <f>'[2]50-yr (RevEx)'!$C$36+'[2]50-yr (RevEx)'!$C$37</f>
        <v>1654.3000000000002</v>
      </c>
    </row>
    <row r="49" spans="1:4" x14ac:dyDescent="0.2">
      <c r="B49" s="12">
        <f>1/C49</f>
        <v>53.508912528343146</v>
      </c>
      <c r="C49" s="13">
        <f>EXP((D49-340.07)/-355.8)</f>
        <v>1.8688475484720603E-2</v>
      </c>
      <c r="D49" s="4">
        <f>'[3]April 2016 Revised Existing'!$C$36+'[3]April 2016 Revised Existing'!$C$37</f>
        <v>1756.1</v>
      </c>
    </row>
    <row r="50" spans="1:4" x14ac:dyDescent="0.2">
      <c r="B50" s="4">
        <v>100</v>
      </c>
      <c r="C50" s="4">
        <f>1/B50</f>
        <v>0.01</v>
      </c>
      <c r="D50" s="4">
        <f>'[2]100-yr (RevEx)'!$C$36+'[2]100-yr (RevEx)'!$C$37</f>
        <v>1904.2</v>
      </c>
    </row>
    <row r="51" spans="1:4" ht="13.5" thickBot="1" x14ac:dyDescent="0.25">
      <c r="A51" s="22"/>
      <c r="B51" s="22">
        <v>500</v>
      </c>
      <c r="C51" s="22">
        <v>2E-3</v>
      </c>
      <c r="D51" s="22">
        <f>'[2]500-yr (RevEx)'!$C$36+'[2]500-yr (RevEx)'!$C$37</f>
        <v>2660.1</v>
      </c>
    </row>
    <row r="52" spans="1:4" ht="13.5" thickTop="1" x14ac:dyDescent="0.2">
      <c r="A52" s="4" t="s">
        <v>19</v>
      </c>
      <c r="B52" s="11">
        <v>2</v>
      </c>
      <c r="C52" s="4">
        <f>1/B52</f>
        <v>0.5</v>
      </c>
      <c r="D52" s="11">
        <f>VLOOKUP($A$52, '[2]2-yr (RevEx)'!$A$3:$C$59, 3, FALSE)</f>
        <v>1316</v>
      </c>
    </row>
    <row r="53" spans="1:4" x14ac:dyDescent="0.2">
      <c r="B53" s="11">
        <v>5</v>
      </c>
      <c r="C53" s="4">
        <f t="shared" ref="C53:C57" si="6">1/B53</f>
        <v>0.2</v>
      </c>
      <c r="D53" s="11">
        <f>VLOOKUP($A$52, '[2]5-yr (RevEx)'!$A$3:$C$59, 3, FALSE)</f>
        <v>1975.6</v>
      </c>
    </row>
    <row r="54" spans="1:4" x14ac:dyDescent="0.2">
      <c r="B54" s="4">
        <v>10</v>
      </c>
      <c r="C54" s="4">
        <f t="shared" si="6"/>
        <v>0.1</v>
      </c>
      <c r="D54" s="11">
        <f>VLOOKUP($A$52, '[2]10-yr (RevEx)'!$A$3:$C$59, 3, FALSE)</f>
        <v>2592</v>
      </c>
    </row>
    <row r="55" spans="1:4" x14ac:dyDescent="0.2">
      <c r="B55" s="4">
        <v>25</v>
      </c>
      <c r="C55" s="4">
        <v>0.04</v>
      </c>
      <c r="D55" s="11">
        <f>VLOOKUP($A$52, '[2]25-yr (RevEx)'!$A$3:$C$59, 3, FALSE)</f>
        <v>3374.2</v>
      </c>
    </row>
    <row r="56" spans="1:4" x14ac:dyDescent="0.2">
      <c r="B56" s="4">
        <v>50</v>
      </c>
      <c r="C56" s="4">
        <f t="shared" si="6"/>
        <v>0.02</v>
      </c>
      <c r="D56" s="11">
        <f>VLOOKUP($A$52, '[2]50-yr (RevEx)'!$A$3:$C$59, 3, FALSE)</f>
        <v>3849.6</v>
      </c>
    </row>
    <row r="57" spans="1:4" x14ac:dyDescent="0.2">
      <c r="B57" s="4">
        <v>100</v>
      </c>
      <c r="C57" s="4">
        <f t="shared" si="6"/>
        <v>0.01</v>
      </c>
      <c r="D57" s="11">
        <f>VLOOKUP($A$52, '[2]100-yr (RevEx)'!$A$3:$C$59, 3, FALSE)</f>
        <v>4230.8</v>
      </c>
    </row>
    <row r="58" spans="1:4" x14ac:dyDescent="0.2">
      <c r="B58" s="12">
        <f>1/C58</f>
        <v>167.69499492055346</v>
      </c>
      <c r="C58" s="13">
        <f>EXP((D58-1062.7)/-648.4)</f>
        <v>5.963207193355748E-3</v>
      </c>
      <c r="D58" s="4">
        <f>VLOOKUP($A$52,'[3]April 2016 Revised Existing'!$A$3:$C$59,3,FALSE)</f>
        <v>4383.8999999999996</v>
      </c>
    </row>
    <row r="59" spans="1:4" ht="13.5" thickBot="1" x14ac:dyDescent="0.25">
      <c r="A59" s="22"/>
      <c r="B59" s="22">
        <v>500</v>
      </c>
      <c r="C59" s="22">
        <v>2E-3</v>
      </c>
      <c r="D59" s="23">
        <f>VLOOKUP($A$52, '[2]500-yr (RevEx)'!$A$3:$C$59, 3, FALSE)</f>
        <v>4725.5</v>
      </c>
    </row>
    <row r="60" spans="1:4" ht="13.5" thickTop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2"/>
  <sheetViews>
    <sheetView workbookViewId="0">
      <selection activeCell="C33" sqref="C33"/>
    </sheetView>
  </sheetViews>
  <sheetFormatPr defaultRowHeight="12.75" x14ac:dyDescent="0.2"/>
  <cols>
    <col min="2" max="2" width="12.7109375" bestFit="1" customWidth="1"/>
    <col min="3" max="3" width="9.5703125" bestFit="1" customWidth="1"/>
    <col min="6" max="6" width="10.5703125" bestFit="1" customWidth="1"/>
    <col min="12" max="12" width="22.28515625" bestFit="1" customWidth="1"/>
    <col min="13" max="13" width="14.140625" bestFit="1" customWidth="1"/>
  </cols>
  <sheetData>
    <row r="1" spans="2:13" x14ac:dyDescent="0.2">
      <c r="B1" s="31" t="s">
        <v>0</v>
      </c>
      <c r="C1" s="32"/>
      <c r="D1" s="32"/>
      <c r="F1" s="31"/>
      <c r="G1" s="32"/>
      <c r="H1" s="32"/>
      <c r="J1" s="27"/>
      <c r="K1" s="27"/>
      <c r="L1" s="7" t="s">
        <v>11</v>
      </c>
      <c r="M1" s="7" t="s">
        <v>2</v>
      </c>
    </row>
    <row r="2" spans="2:13" x14ac:dyDescent="0.2">
      <c r="B2" s="1" t="s">
        <v>2</v>
      </c>
      <c r="C2" t="s">
        <v>3</v>
      </c>
      <c r="D2" s="26" t="s">
        <v>20</v>
      </c>
      <c r="E2" s="1"/>
      <c r="F2" s="1"/>
      <c r="H2" s="1"/>
      <c r="J2" s="28" t="s">
        <v>9</v>
      </c>
      <c r="K2" s="28"/>
      <c r="L2" s="29">
        <f>AVERAGE(C9,C20)</f>
        <v>8.697405488054654E-3</v>
      </c>
      <c r="M2" s="30">
        <f>AVERAGE(B9,B20)</f>
        <v>117.61498050665104</v>
      </c>
    </row>
    <row r="3" spans="2:13" x14ac:dyDescent="0.2">
      <c r="B3" s="1">
        <v>2</v>
      </c>
      <c r="C3">
        <f>1/B3</f>
        <v>0.5</v>
      </c>
      <c r="D3">
        <v>111.73</v>
      </c>
      <c r="F3" s="1"/>
      <c r="J3" s="28"/>
      <c r="K3" s="28"/>
      <c r="L3" s="29"/>
      <c r="M3" s="30"/>
    </row>
    <row r="4" spans="2:13" x14ac:dyDescent="0.2">
      <c r="B4" s="1">
        <v>5</v>
      </c>
      <c r="C4">
        <f t="shared" ref="C4:C10" si="0">1/B4</f>
        <v>0.2</v>
      </c>
      <c r="D4">
        <v>112.97</v>
      </c>
      <c r="F4" s="1"/>
      <c r="J4" s="28" t="s">
        <v>21</v>
      </c>
      <c r="K4" s="28"/>
      <c r="L4" s="29">
        <f>1/M4</f>
        <v>8.5023182905127528E-3</v>
      </c>
      <c r="M4" s="30">
        <f>AVERAGE(B9,B20)</f>
        <v>117.61498050665104</v>
      </c>
    </row>
    <row r="5" spans="2:13" x14ac:dyDescent="0.2">
      <c r="B5">
        <v>10</v>
      </c>
      <c r="C5">
        <f t="shared" si="0"/>
        <v>0.1</v>
      </c>
      <c r="D5">
        <v>113.58</v>
      </c>
      <c r="J5" s="28"/>
      <c r="K5" s="28"/>
      <c r="L5" s="29"/>
      <c r="M5" s="30"/>
    </row>
    <row r="6" spans="2:13" x14ac:dyDescent="0.2">
      <c r="B6">
        <v>25</v>
      </c>
      <c r="C6">
        <f t="shared" si="0"/>
        <v>0.04</v>
      </c>
      <c r="D6">
        <v>115.29</v>
      </c>
    </row>
    <row r="7" spans="2:13" x14ac:dyDescent="0.2">
      <c r="B7">
        <v>50</v>
      </c>
      <c r="C7">
        <f t="shared" si="0"/>
        <v>0.02</v>
      </c>
      <c r="D7">
        <v>115.57</v>
      </c>
    </row>
    <row r="8" spans="2:13" x14ac:dyDescent="0.2">
      <c r="B8">
        <v>100</v>
      </c>
      <c r="C8">
        <f t="shared" si="0"/>
        <v>0.01</v>
      </c>
      <c r="D8">
        <v>115.82</v>
      </c>
    </row>
    <row r="9" spans="2:13" x14ac:dyDescent="0.2">
      <c r="B9" s="2">
        <f>1/C9</f>
        <v>100</v>
      </c>
      <c r="C9" s="3">
        <v>0.01</v>
      </c>
      <c r="D9">
        <v>115.82</v>
      </c>
      <c r="F9" s="2"/>
      <c r="G9" s="3"/>
      <c r="I9" s="2"/>
    </row>
    <row r="10" spans="2:13" x14ac:dyDescent="0.2">
      <c r="B10">
        <v>500</v>
      </c>
      <c r="C10">
        <f t="shared" si="0"/>
        <v>2E-3</v>
      </c>
      <c r="D10">
        <v>117.36</v>
      </c>
    </row>
    <row r="12" spans="2:13" x14ac:dyDescent="0.2">
      <c r="B12" s="5" t="s">
        <v>5</v>
      </c>
      <c r="C12" s="6"/>
      <c r="F12" s="2"/>
    </row>
    <row r="13" spans="2:13" x14ac:dyDescent="0.2">
      <c r="B13" s="1" t="s">
        <v>2</v>
      </c>
      <c r="C13" t="s">
        <v>3</v>
      </c>
      <c r="D13" s="26" t="s">
        <v>20</v>
      </c>
      <c r="F13" s="31"/>
      <c r="G13" s="32"/>
      <c r="H13" s="32"/>
    </row>
    <row r="14" spans="2:13" x14ac:dyDescent="0.2">
      <c r="B14" s="1">
        <v>2</v>
      </c>
      <c r="C14">
        <f>1/B14</f>
        <v>0.5</v>
      </c>
      <c r="D14">
        <v>95.67</v>
      </c>
      <c r="F14" s="1"/>
      <c r="H14" s="1"/>
    </row>
    <row r="15" spans="2:13" x14ac:dyDescent="0.2">
      <c r="B15" s="1">
        <v>5</v>
      </c>
      <c r="C15">
        <f t="shared" ref="C15:C19" si="1">1/B15</f>
        <v>0.2</v>
      </c>
      <c r="D15">
        <v>97.7</v>
      </c>
      <c r="F15" s="1"/>
    </row>
    <row r="16" spans="2:13" x14ac:dyDescent="0.2">
      <c r="B16">
        <v>10</v>
      </c>
      <c r="C16">
        <f t="shared" si="1"/>
        <v>0.1</v>
      </c>
      <c r="D16">
        <v>98.45</v>
      </c>
      <c r="F16" s="1"/>
    </row>
    <row r="17" spans="2:7" x14ac:dyDescent="0.2">
      <c r="B17">
        <v>25</v>
      </c>
      <c r="C17">
        <f t="shared" si="1"/>
        <v>0.04</v>
      </c>
      <c r="D17">
        <v>100.18</v>
      </c>
    </row>
    <row r="18" spans="2:7" x14ac:dyDescent="0.2">
      <c r="B18">
        <v>50</v>
      </c>
      <c r="C18">
        <f t="shared" si="1"/>
        <v>0.02</v>
      </c>
      <c r="D18">
        <v>100.89</v>
      </c>
    </row>
    <row r="19" spans="2:7" x14ac:dyDescent="0.2">
      <c r="B19">
        <v>100</v>
      </c>
      <c r="C19">
        <f t="shared" si="1"/>
        <v>0.01</v>
      </c>
      <c r="D19">
        <v>101.27</v>
      </c>
    </row>
    <row r="20" spans="2:7" x14ac:dyDescent="0.2">
      <c r="B20" s="2">
        <f>1/C20</f>
        <v>135.22996101330207</v>
      </c>
      <c r="C20" s="3">
        <f>EXP((D20-95.622)/-1.204)</f>
        <v>7.3948109761093088E-3</v>
      </c>
      <c r="D20">
        <v>101.53</v>
      </c>
    </row>
    <row r="21" spans="2:7" x14ac:dyDescent="0.2">
      <c r="B21">
        <v>500</v>
      </c>
      <c r="C21">
        <f t="shared" ref="C21" si="2">1/B21</f>
        <v>2E-3</v>
      </c>
      <c r="D21">
        <v>102.36</v>
      </c>
      <c r="F21" s="2"/>
      <c r="G21" s="3"/>
    </row>
    <row r="23" spans="2:7" x14ac:dyDescent="0.2">
      <c r="B23" s="5"/>
      <c r="C23" s="6"/>
    </row>
    <row r="24" spans="2:7" x14ac:dyDescent="0.2">
      <c r="B24" s="1"/>
    </row>
    <row r="25" spans="2:7" x14ac:dyDescent="0.2">
      <c r="B25" s="1"/>
      <c r="D25" s="6"/>
    </row>
    <row r="26" spans="2:7" x14ac:dyDescent="0.2">
      <c r="B26" s="1"/>
      <c r="D26" s="1"/>
    </row>
    <row r="32" spans="2:7" x14ac:dyDescent="0.2">
      <c r="B32" s="2"/>
      <c r="C32" s="3"/>
    </row>
  </sheetData>
  <mergeCells count="10">
    <mergeCell ref="J4:K5"/>
    <mergeCell ref="L4:L5"/>
    <mergeCell ref="M4:M5"/>
    <mergeCell ref="F13:H13"/>
    <mergeCell ref="B1:D1"/>
    <mergeCell ref="F1:H1"/>
    <mergeCell ref="J1:K1"/>
    <mergeCell ref="J2:K3"/>
    <mergeCell ref="L2:L3"/>
    <mergeCell ref="M2:M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Tax Day Rainfall Prob</vt:lpstr>
      <vt:lpstr>Tax Day Flow Prob</vt:lpstr>
      <vt:lpstr>Tax Day WSE Prob</vt:lpstr>
    </vt:vector>
  </TitlesOfParts>
  <Company>Dannenbaum Engineering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Maegan Nunley</dc:creator>
  <cp:lastModifiedBy>Jenna Gardner</cp:lastModifiedBy>
  <dcterms:created xsi:type="dcterms:W3CDTF">2017-02-10T16:44:26Z</dcterms:created>
  <dcterms:modified xsi:type="dcterms:W3CDTF">2017-06-29T22:53:54Z</dcterms:modified>
</cp:coreProperties>
</file>