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XLS\TOD\"/>
    </mc:Choice>
  </mc:AlternateContent>
  <bookViews>
    <workbookView xWindow="0" yWindow="0" windowWidth="12120" windowHeight="4995" activeTab="1"/>
  </bookViews>
  <sheets>
    <sheet name="Land Use" sheetId="2" r:id="rId1"/>
    <sheet name="Qp" sheetId="1" r:id="rId2"/>
    <sheet name="Qi (10-yr)" sheetId="3" r:id="rId3"/>
    <sheet name="Qi (100-yr)" sheetId="4" r:id="rId4"/>
  </sheets>
  <definedNames>
    <definedName name="_xlnm.Print_Area" localSheetId="1">Qp!$A$1:$N$12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4" i="1"/>
  <c r="E38" i="2"/>
  <c r="G25" i="2" l="1"/>
  <c r="G23" i="2"/>
  <c r="F22" i="2"/>
  <c r="C22" i="2"/>
  <c r="H22" i="2"/>
  <c r="I22" i="2" l="1"/>
  <c r="D21" i="2" l="1"/>
  <c r="C4" i="1"/>
  <c r="G27" i="2" l="1"/>
  <c r="C6" i="1"/>
  <c r="G19" i="2"/>
  <c r="F19" i="2" s="1"/>
  <c r="C36" i="2"/>
  <c r="D36" i="2"/>
  <c r="E36" i="2" s="1"/>
  <c r="G31" i="2"/>
  <c r="E28" i="2"/>
  <c r="D28" i="2" s="1"/>
  <c r="F18" i="2"/>
  <c r="F21" i="2"/>
  <c r="F17" i="2"/>
  <c r="F16" i="2"/>
  <c r="F25" i="2"/>
  <c r="F23" i="2"/>
  <c r="F32" i="2"/>
  <c r="F33" i="2"/>
  <c r="F34" i="2"/>
  <c r="F35" i="2"/>
  <c r="F24" i="2"/>
  <c r="D16" i="2"/>
  <c r="E16" i="2" s="1"/>
  <c r="C35" i="2"/>
  <c r="C34" i="2"/>
  <c r="C33" i="2"/>
  <c r="C32" i="2"/>
  <c r="C21" i="2"/>
  <c r="C23" i="2"/>
  <c r="C24" i="2"/>
  <c r="C25" i="2"/>
  <c r="H36" i="2" l="1"/>
  <c r="I36" i="2" s="1"/>
  <c r="H32" i="2"/>
  <c r="I32" i="2" s="1"/>
  <c r="H33" i="2"/>
  <c r="I33" i="2" s="1"/>
  <c r="H34" i="2"/>
  <c r="I34" i="2" s="1"/>
  <c r="H31" i="2"/>
  <c r="H35" i="2"/>
  <c r="I35" i="2" s="1"/>
  <c r="H28" i="2"/>
  <c r="H29" i="2"/>
  <c r="H30" i="2"/>
  <c r="H21" i="2"/>
  <c r="I21" i="2" s="1"/>
  <c r="H23" i="2"/>
  <c r="I23" i="2" s="1"/>
  <c r="H24" i="2"/>
  <c r="I24" i="2" s="1"/>
  <c r="H25" i="2"/>
  <c r="I25" i="2" s="1"/>
  <c r="H17" i="2"/>
  <c r="H16" i="2"/>
  <c r="H18" i="2"/>
  <c r="H19" i="2"/>
  <c r="C30" i="2"/>
  <c r="C31" i="2"/>
  <c r="I31" i="2" l="1"/>
  <c r="I30" i="2"/>
  <c r="I4" i="1"/>
  <c r="F5" i="1"/>
  <c r="F4" i="1"/>
  <c r="C20" i="2"/>
  <c r="C17" i="2" l="1"/>
  <c r="I17" i="2" s="1"/>
  <c r="C18" i="2"/>
  <c r="I18" i="2" s="1"/>
  <c r="C19" i="2"/>
  <c r="I19" i="2" s="1"/>
  <c r="C10" i="1"/>
  <c r="C11" i="1"/>
  <c r="C9" i="1"/>
  <c r="C8" i="1"/>
  <c r="B5" i="4" l="1"/>
  <c r="B6" i="4"/>
  <c r="B7" i="4"/>
  <c r="B4" i="4"/>
  <c r="JK11" i="4"/>
  <c r="HW11" i="4"/>
  <c r="GA11" i="4"/>
  <c r="EM11" i="4"/>
  <c r="DG11" i="4"/>
  <c r="CA11" i="4"/>
  <c r="AU11" i="4"/>
  <c r="O11" i="4"/>
  <c r="C11" i="4"/>
  <c r="C10" i="4"/>
  <c r="KE9" i="4"/>
  <c r="KE11" i="4" s="1"/>
  <c r="KD9" i="4"/>
  <c r="KD11" i="4" s="1"/>
  <c r="KC9" i="4"/>
  <c r="KC11" i="4" s="1"/>
  <c r="KB9" i="4"/>
  <c r="KB11" i="4" s="1"/>
  <c r="KA9" i="4"/>
  <c r="KA11" i="4" s="1"/>
  <c r="JZ9" i="4"/>
  <c r="JZ11" i="4" s="1"/>
  <c r="JY9" i="4"/>
  <c r="JY11" i="4" s="1"/>
  <c r="JX9" i="4"/>
  <c r="JX11" i="4" s="1"/>
  <c r="JW9" i="4"/>
  <c r="JW11" i="4" s="1"/>
  <c r="JV9" i="4"/>
  <c r="JV11" i="4" s="1"/>
  <c r="JU9" i="4"/>
  <c r="JU11" i="4" s="1"/>
  <c r="JT9" i="4"/>
  <c r="JT11" i="4" s="1"/>
  <c r="JS9" i="4"/>
  <c r="JS11" i="4" s="1"/>
  <c r="JR9" i="4"/>
  <c r="JR11" i="4" s="1"/>
  <c r="JQ9" i="4"/>
  <c r="JQ11" i="4" s="1"/>
  <c r="JP9" i="4"/>
  <c r="JP11" i="4" s="1"/>
  <c r="JO9" i="4"/>
  <c r="JO11" i="4" s="1"/>
  <c r="JN9" i="4"/>
  <c r="JN11" i="4" s="1"/>
  <c r="JM9" i="4"/>
  <c r="JM11" i="4" s="1"/>
  <c r="JL9" i="4"/>
  <c r="JL11" i="4" s="1"/>
  <c r="JK9" i="4"/>
  <c r="JJ9" i="4"/>
  <c r="JJ11" i="4" s="1"/>
  <c r="JI9" i="4"/>
  <c r="JI11" i="4" s="1"/>
  <c r="JH9" i="4"/>
  <c r="JH11" i="4" s="1"/>
  <c r="JG9" i="4"/>
  <c r="JG11" i="4" s="1"/>
  <c r="JF9" i="4"/>
  <c r="JF11" i="4" s="1"/>
  <c r="JE9" i="4"/>
  <c r="JE11" i="4" s="1"/>
  <c r="JD9" i="4"/>
  <c r="JD11" i="4" s="1"/>
  <c r="JC9" i="4"/>
  <c r="JC11" i="4" s="1"/>
  <c r="JB9" i="4"/>
  <c r="JB11" i="4" s="1"/>
  <c r="JA9" i="4"/>
  <c r="JA11" i="4" s="1"/>
  <c r="IZ9" i="4"/>
  <c r="IZ11" i="4" s="1"/>
  <c r="IY9" i="4"/>
  <c r="IY11" i="4" s="1"/>
  <c r="IX9" i="4"/>
  <c r="IX11" i="4" s="1"/>
  <c r="IW9" i="4"/>
  <c r="IW11" i="4" s="1"/>
  <c r="IV9" i="4"/>
  <c r="IV11" i="4" s="1"/>
  <c r="IU9" i="4"/>
  <c r="IU11" i="4" s="1"/>
  <c r="IT9" i="4"/>
  <c r="IT11" i="4" s="1"/>
  <c r="IS9" i="4"/>
  <c r="IS11" i="4" s="1"/>
  <c r="IR9" i="4"/>
  <c r="IR11" i="4" s="1"/>
  <c r="IQ9" i="4"/>
  <c r="IQ11" i="4" s="1"/>
  <c r="IP9" i="4"/>
  <c r="IP11" i="4" s="1"/>
  <c r="IO9" i="4"/>
  <c r="IO11" i="4" s="1"/>
  <c r="IN9" i="4"/>
  <c r="IN11" i="4" s="1"/>
  <c r="IM9" i="4"/>
  <c r="IM11" i="4" s="1"/>
  <c r="IL9" i="4"/>
  <c r="IL11" i="4" s="1"/>
  <c r="IK9" i="4"/>
  <c r="IK11" i="4" s="1"/>
  <c r="IJ9" i="4"/>
  <c r="IJ11" i="4" s="1"/>
  <c r="II9" i="4"/>
  <c r="II11" i="4" s="1"/>
  <c r="IH9" i="4"/>
  <c r="IH11" i="4" s="1"/>
  <c r="IG9" i="4"/>
  <c r="IG11" i="4" s="1"/>
  <c r="IF9" i="4"/>
  <c r="IF11" i="4" s="1"/>
  <c r="IE9" i="4"/>
  <c r="IE11" i="4" s="1"/>
  <c r="ID9" i="4"/>
  <c r="ID11" i="4" s="1"/>
  <c r="IC9" i="4"/>
  <c r="IC11" i="4" s="1"/>
  <c r="IB9" i="4"/>
  <c r="IB11" i="4" s="1"/>
  <c r="IA9" i="4"/>
  <c r="IA11" i="4" s="1"/>
  <c r="HZ9" i="4"/>
  <c r="HZ11" i="4" s="1"/>
  <c r="HY9" i="4"/>
  <c r="HY11" i="4" s="1"/>
  <c r="HX9" i="4"/>
  <c r="HX11" i="4" s="1"/>
  <c r="HW9" i="4"/>
  <c r="HV9" i="4"/>
  <c r="HV11" i="4" s="1"/>
  <c r="HU9" i="4"/>
  <c r="HU11" i="4" s="1"/>
  <c r="HT9" i="4"/>
  <c r="HT11" i="4" s="1"/>
  <c r="HS9" i="4"/>
  <c r="HS11" i="4" s="1"/>
  <c r="HR9" i="4"/>
  <c r="HR11" i="4" s="1"/>
  <c r="HQ9" i="4"/>
  <c r="HQ11" i="4" s="1"/>
  <c r="HP9" i="4"/>
  <c r="HP11" i="4" s="1"/>
  <c r="HO9" i="4"/>
  <c r="HO11" i="4" s="1"/>
  <c r="HN9" i="4"/>
  <c r="HN11" i="4" s="1"/>
  <c r="HM9" i="4"/>
  <c r="HM11" i="4" s="1"/>
  <c r="HL9" i="4"/>
  <c r="HL11" i="4" s="1"/>
  <c r="HK9" i="4"/>
  <c r="HK11" i="4" s="1"/>
  <c r="HJ9" i="4"/>
  <c r="HJ11" i="4" s="1"/>
  <c r="HI9" i="4"/>
  <c r="HI11" i="4" s="1"/>
  <c r="HH9" i="4"/>
  <c r="HH11" i="4" s="1"/>
  <c r="HG9" i="4"/>
  <c r="HG11" i="4" s="1"/>
  <c r="HF9" i="4"/>
  <c r="HF11" i="4" s="1"/>
  <c r="HE9" i="4"/>
  <c r="HE11" i="4" s="1"/>
  <c r="HD9" i="4"/>
  <c r="HD11" i="4" s="1"/>
  <c r="HC9" i="4"/>
  <c r="HC11" i="4" s="1"/>
  <c r="HB9" i="4"/>
  <c r="HB11" i="4" s="1"/>
  <c r="HA9" i="4"/>
  <c r="HA11" i="4" s="1"/>
  <c r="GZ9" i="4"/>
  <c r="GZ11" i="4" s="1"/>
  <c r="GY9" i="4"/>
  <c r="GY11" i="4" s="1"/>
  <c r="GX9" i="4"/>
  <c r="GX11" i="4" s="1"/>
  <c r="GW9" i="4"/>
  <c r="GW11" i="4" s="1"/>
  <c r="GV9" i="4"/>
  <c r="GV11" i="4" s="1"/>
  <c r="GU9" i="4"/>
  <c r="GU11" i="4" s="1"/>
  <c r="GT9" i="4"/>
  <c r="GT11" i="4" s="1"/>
  <c r="GS9" i="4"/>
  <c r="GS11" i="4" s="1"/>
  <c r="GR9" i="4"/>
  <c r="GR11" i="4" s="1"/>
  <c r="GQ9" i="4"/>
  <c r="GQ11" i="4" s="1"/>
  <c r="GP9" i="4"/>
  <c r="GP11" i="4" s="1"/>
  <c r="GO9" i="4"/>
  <c r="GO11" i="4" s="1"/>
  <c r="GN9" i="4"/>
  <c r="GN11" i="4" s="1"/>
  <c r="GM9" i="4"/>
  <c r="GM11" i="4" s="1"/>
  <c r="GL9" i="4"/>
  <c r="GL11" i="4" s="1"/>
  <c r="GK9" i="4"/>
  <c r="GK11" i="4" s="1"/>
  <c r="GJ9" i="4"/>
  <c r="GJ11" i="4" s="1"/>
  <c r="GI9" i="4"/>
  <c r="GI11" i="4" s="1"/>
  <c r="GH9" i="4"/>
  <c r="GH11" i="4" s="1"/>
  <c r="GG9" i="4"/>
  <c r="GG11" i="4" s="1"/>
  <c r="GF9" i="4"/>
  <c r="GF11" i="4" s="1"/>
  <c r="GE9" i="4"/>
  <c r="GE11" i="4" s="1"/>
  <c r="GD9" i="4"/>
  <c r="GD11" i="4" s="1"/>
  <c r="GC9" i="4"/>
  <c r="GC11" i="4" s="1"/>
  <c r="GB9" i="4"/>
  <c r="GB11" i="4" s="1"/>
  <c r="GA9" i="4"/>
  <c r="FZ9" i="4"/>
  <c r="FZ11" i="4" s="1"/>
  <c r="FY9" i="4"/>
  <c r="FY11" i="4" s="1"/>
  <c r="FX9" i="4"/>
  <c r="FX11" i="4" s="1"/>
  <c r="FW9" i="4"/>
  <c r="FW11" i="4" s="1"/>
  <c r="FV9" i="4"/>
  <c r="FV11" i="4" s="1"/>
  <c r="FU9" i="4"/>
  <c r="FU11" i="4" s="1"/>
  <c r="FT9" i="4"/>
  <c r="FT11" i="4" s="1"/>
  <c r="FS9" i="4"/>
  <c r="FS11" i="4" s="1"/>
  <c r="FR9" i="4"/>
  <c r="FR11" i="4" s="1"/>
  <c r="FQ9" i="4"/>
  <c r="FQ11" i="4" s="1"/>
  <c r="FP9" i="4"/>
  <c r="FP11" i="4" s="1"/>
  <c r="FO9" i="4"/>
  <c r="FO11" i="4" s="1"/>
  <c r="FN9" i="4"/>
  <c r="FN11" i="4" s="1"/>
  <c r="FM9" i="4"/>
  <c r="FM11" i="4" s="1"/>
  <c r="FL9" i="4"/>
  <c r="FL11" i="4" s="1"/>
  <c r="FK9" i="4"/>
  <c r="FK11" i="4" s="1"/>
  <c r="FJ9" i="4"/>
  <c r="FJ11" i="4" s="1"/>
  <c r="FI9" i="4"/>
  <c r="FI11" i="4" s="1"/>
  <c r="FH9" i="4"/>
  <c r="FH11" i="4" s="1"/>
  <c r="FG9" i="4"/>
  <c r="FG11" i="4" s="1"/>
  <c r="FF9" i="4"/>
  <c r="FF11" i="4" s="1"/>
  <c r="FE9" i="4"/>
  <c r="FE11" i="4" s="1"/>
  <c r="FD9" i="4"/>
  <c r="FD11" i="4" s="1"/>
  <c r="FC9" i="4"/>
  <c r="FC11" i="4" s="1"/>
  <c r="FB9" i="4"/>
  <c r="FB11" i="4" s="1"/>
  <c r="FA9" i="4"/>
  <c r="FA11" i="4" s="1"/>
  <c r="EZ9" i="4"/>
  <c r="EZ11" i="4" s="1"/>
  <c r="EY9" i="4"/>
  <c r="EY11" i="4" s="1"/>
  <c r="EX9" i="4"/>
  <c r="EX11" i="4" s="1"/>
  <c r="EW9" i="4"/>
  <c r="EW11" i="4" s="1"/>
  <c r="EV9" i="4"/>
  <c r="EV11" i="4" s="1"/>
  <c r="EU9" i="4"/>
  <c r="EU11" i="4" s="1"/>
  <c r="ET9" i="4"/>
  <c r="ET11" i="4" s="1"/>
  <c r="ES9" i="4"/>
  <c r="ES11" i="4" s="1"/>
  <c r="ER9" i="4"/>
  <c r="ER11" i="4" s="1"/>
  <c r="EQ9" i="4"/>
  <c r="EQ11" i="4" s="1"/>
  <c r="EP9" i="4"/>
  <c r="EP11" i="4" s="1"/>
  <c r="EO9" i="4"/>
  <c r="EO11" i="4" s="1"/>
  <c r="EN9" i="4"/>
  <c r="EN11" i="4" s="1"/>
  <c r="EM9" i="4"/>
  <c r="EL9" i="4"/>
  <c r="EL11" i="4" s="1"/>
  <c r="EK9" i="4"/>
  <c r="EK11" i="4" s="1"/>
  <c r="EJ9" i="4"/>
  <c r="EJ11" i="4" s="1"/>
  <c r="EI9" i="4"/>
  <c r="EI11" i="4" s="1"/>
  <c r="EH9" i="4"/>
  <c r="EH11" i="4" s="1"/>
  <c r="EG9" i="4"/>
  <c r="EG11" i="4" s="1"/>
  <c r="EF9" i="4"/>
  <c r="EF11" i="4" s="1"/>
  <c r="EE9" i="4"/>
  <c r="EE11" i="4" s="1"/>
  <c r="ED9" i="4"/>
  <c r="ED11" i="4" s="1"/>
  <c r="EC9" i="4"/>
  <c r="EC11" i="4" s="1"/>
  <c r="EB9" i="4"/>
  <c r="EB11" i="4" s="1"/>
  <c r="EA9" i="4"/>
  <c r="EA11" i="4" s="1"/>
  <c r="DZ9" i="4"/>
  <c r="DZ11" i="4" s="1"/>
  <c r="DY9" i="4"/>
  <c r="DY11" i="4" s="1"/>
  <c r="DX9" i="4"/>
  <c r="DX11" i="4" s="1"/>
  <c r="DW9" i="4"/>
  <c r="DW11" i="4" s="1"/>
  <c r="DV9" i="4"/>
  <c r="DV11" i="4" s="1"/>
  <c r="DU9" i="4"/>
  <c r="DU11" i="4" s="1"/>
  <c r="DT9" i="4"/>
  <c r="DT11" i="4" s="1"/>
  <c r="DS9" i="4"/>
  <c r="DS11" i="4" s="1"/>
  <c r="DR9" i="4"/>
  <c r="DR11" i="4" s="1"/>
  <c r="DQ9" i="4"/>
  <c r="DQ11" i="4" s="1"/>
  <c r="DP9" i="4"/>
  <c r="DP11" i="4" s="1"/>
  <c r="DO9" i="4"/>
  <c r="DO11" i="4" s="1"/>
  <c r="DN9" i="4"/>
  <c r="DN11" i="4" s="1"/>
  <c r="DM9" i="4"/>
  <c r="DM11" i="4" s="1"/>
  <c r="DL9" i="4"/>
  <c r="DL11" i="4" s="1"/>
  <c r="DK9" i="4"/>
  <c r="DK11" i="4" s="1"/>
  <c r="DJ9" i="4"/>
  <c r="DJ11" i="4" s="1"/>
  <c r="DI9" i="4"/>
  <c r="DI11" i="4" s="1"/>
  <c r="DH9" i="4"/>
  <c r="DH11" i="4" s="1"/>
  <c r="DG9" i="4"/>
  <c r="DF9" i="4"/>
  <c r="DF11" i="4" s="1"/>
  <c r="DE9" i="4"/>
  <c r="DE11" i="4" s="1"/>
  <c r="DD9" i="4"/>
  <c r="DD11" i="4" s="1"/>
  <c r="DC9" i="4"/>
  <c r="DC11" i="4" s="1"/>
  <c r="DB9" i="4"/>
  <c r="DB11" i="4" s="1"/>
  <c r="DA9" i="4"/>
  <c r="DA11" i="4" s="1"/>
  <c r="CZ9" i="4"/>
  <c r="CZ11" i="4" s="1"/>
  <c r="CY9" i="4"/>
  <c r="CY11" i="4" s="1"/>
  <c r="CX9" i="4"/>
  <c r="CX11" i="4" s="1"/>
  <c r="CW9" i="4"/>
  <c r="CW11" i="4" s="1"/>
  <c r="CV9" i="4"/>
  <c r="CV11" i="4" s="1"/>
  <c r="CU9" i="4"/>
  <c r="CU11" i="4" s="1"/>
  <c r="CT9" i="4"/>
  <c r="CT11" i="4" s="1"/>
  <c r="CS9" i="4"/>
  <c r="CS11" i="4" s="1"/>
  <c r="CR9" i="4"/>
  <c r="CR11" i="4" s="1"/>
  <c r="CQ9" i="4"/>
  <c r="CQ11" i="4" s="1"/>
  <c r="CP9" i="4"/>
  <c r="CP11" i="4" s="1"/>
  <c r="CO9" i="4"/>
  <c r="CO11" i="4" s="1"/>
  <c r="CN9" i="4"/>
  <c r="CN11" i="4" s="1"/>
  <c r="CM9" i="4"/>
  <c r="CM11" i="4" s="1"/>
  <c r="CL9" i="4"/>
  <c r="CL11" i="4" s="1"/>
  <c r="CK9" i="4"/>
  <c r="CK11" i="4" s="1"/>
  <c r="CJ9" i="4"/>
  <c r="CJ11" i="4" s="1"/>
  <c r="CI9" i="4"/>
  <c r="CI11" i="4" s="1"/>
  <c r="CH9" i="4"/>
  <c r="CH11" i="4" s="1"/>
  <c r="CG9" i="4"/>
  <c r="CG11" i="4" s="1"/>
  <c r="CF9" i="4"/>
  <c r="CF11" i="4" s="1"/>
  <c r="CE9" i="4"/>
  <c r="CE11" i="4" s="1"/>
  <c r="CD9" i="4"/>
  <c r="CD11" i="4" s="1"/>
  <c r="CC9" i="4"/>
  <c r="CC11" i="4" s="1"/>
  <c r="CB9" i="4"/>
  <c r="CB11" i="4" s="1"/>
  <c r="CA9" i="4"/>
  <c r="BZ9" i="4"/>
  <c r="BZ11" i="4" s="1"/>
  <c r="BY9" i="4"/>
  <c r="BY11" i="4" s="1"/>
  <c r="BX9" i="4"/>
  <c r="BX11" i="4" s="1"/>
  <c r="BW9" i="4"/>
  <c r="BW11" i="4" s="1"/>
  <c r="BV9" i="4"/>
  <c r="BV11" i="4" s="1"/>
  <c r="BU9" i="4"/>
  <c r="BU11" i="4" s="1"/>
  <c r="BT9" i="4"/>
  <c r="BT11" i="4" s="1"/>
  <c r="BS9" i="4"/>
  <c r="BS11" i="4" s="1"/>
  <c r="BR9" i="4"/>
  <c r="BR11" i="4" s="1"/>
  <c r="BQ9" i="4"/>
  <c r="BQ11" i="4" s="1"/>
  <c r="BP9" i="4"/>
  <c r="BP11" i="4" s="1"/>
  <c r="BO9" i="4"/>
  <c r="BO11" i="4" s="1"/>
  <c r="BN9" i="4"/>
  <c r="BN11" i="4" s="1"/>
  <c r="BM9" i="4"/>
  <c r="BM11" i="4" s="1"/>
  <c r="BL9" i="4"/>
  <c r="BL11" i="4" s="1"/>
  <c r="BK9" i="4"/>
  <c r="BK11" i="4" s="1"/>
  <c r="BJ9" i="4"/>
  <c r="BJ11" i="4" s="1"/>
  <c r="BI9" i="4"/>
  <c r="BI11" i="4" s="1"/>
  <c r="BH9" i="4"/>
  <c r="BH11" i="4" s="1"/>
  <c r="BG9" i="4"/>
  <c r="BG11" i="4" s="1"/>
  <c r="BF9" i="4"/>
  <c r="BF11" i="4" s="1"/>
  <c r="BE9" i="4"/>
  <c r="BE11" i="4" s="1"/>
  <c r="BD9" i="4"/>
  <c r="BD11" i="4" s="1"/>
  <c r="BC9" i="4"/>
  <c r="BC11" i="4" s="1"/>
  <c r="BB9" i="4"/>
  <c r="BB11" i="4" s="1"/>
  <c r="BA9" i="4"/>
  <c r="BA11" i="4" s="1"/>
  <c r="AZ9" i="4"/>
  <c r="AZ11" i="4" s="1"/>
  <c r="AY9" i="4"/>
  <c r="AY11" i="4" s="1"/>
  <c r="AX9" i="4"/>
  <c r="AX11" i="4" s="1"/>
  <c r="AW9" i="4"/>
  <c r="AW11" i="4" s="1"/>
  <c r="AV9" i="4"/>
  <c r="AV11" i="4" s="1"/>
  <c r="AU9" i="4"/>
  <c r="AT9" i="4"/>
  <c r="AT11" i="4" s="1"/>
  <c r="AS9" i="4"/>
  <c r="AS11" i="4" s="1"/>
  <c r="AR9" i="4"/>
  <c r="AR11" i="4" s="1"/>
  <c r="AQ9" i="4"/>
  <c r="AQ11" i="4" s="1"/>
  <c r="AP9" i="4"/>
  <c r="AP11" i="4" s="1"/>
  <c r="AO9" i="4"/>
  <c r="AO11" i="4" s="1"/>
  <c r="AN9" i="4"/>
  <c r="AN11" i="4" s="1"/>
  <c r="AM9" i="4"/>
  <c r="AM11" i="4" s="1"/>
  <c r="AL9" i="4"/>
  <c r="AL11" i="4" s="1"/>
  <c r="AK9" i="4"/>
  <c r="AK11" i="4" s="1"/>
  <c r="AJ9" i="4"/>
  <c r="AJ11" i="4" s="1"/>
  <c r="AI9" i="4"/>
  <c r="AI11" i="4" s="1"/>
  <c r="AH9" i="4"/>
  <c r="AH11" i="4" s="1"/>
  <c r="AG9" i="4"/>
  <c r="AG11" i="4" s="1"/>
  <c r="AF9" i="4"/>
  <c r="AF11" i="4" s="1"/>
  <c r="AE9" i="4"/>
  <c r="AE11" i="4" s="1"/>
  <c r="AD9" i="4"/>
  <c r="AD11" i="4" s="1"/>
  <c r="AC9" i="4"/>
  <c r="AC11" i="4" s="1"/>
  <c r="AB9" i="4"/>
  <c r="AB11" i="4" s="1"/>
  <c r="AA9" i="4"/>
  <c r="AA11" i="4" s="1"/>
  <c r="Z9" i="4"/>
  <c r="Z11" i="4" s="1"/>
  <c r="Y9" i="4"/>
  <c r="Y11" i="4" s="1"/>
  <c r="X9" i="4"/>
  <c r="X11" i="4" s="1"/>
  <c r="W9" i="4"/>
  <c r="W11" i="4" s="1"/>
  <c r="V9" i="4"/>
  <c r="V11" i="4" s="1"/>
  <c r="U9" i="4"/>
  <c r="U11" i="4" s="1"/>
  <c r="T9" i="4"/>
  <c r="T11" i="4" s="1"/>
  <c r="S9" i="4"/>
  <c r="S11" i="4" s="1"/>
  <c r="R9" i="4"/>
  <c r="R11" i="4" s="1"/>
  <c r="Q9" i="4"/>
  <c r="Q11" i="4" s="1"/>
  <c r="P9" i="4"/>
  <c r="P11" i="4" s="1"/>
  <c r="O9" i="4"/>
  <c r="N9" i="4"/>
  <c r="N11" i="4" s="1"/>
  <c r="M9" i="4"/>
  <c r="M11" i="4" s="1"/>
  <c r="L9" i="4"/>
  <c r="L11" i="4" s="1"/>
  <c r="K9" i="4"/>
  <c r="K11" i="4" s="1"/>
  <c r="J9" i="4"/>
  <c r="J11" i="4" s="1"/>
  <c r="I9" i="4"/>
  <c r="I11" i="4" s="1"/>
  <c r="H9" i="4"/>
  <c r="H11" i="4" s="1"/>
  <c r="G9" i="4"/>
  <c r="G11" i="4" s="1"/>
  <c r="F9" i="4"/>
  <c r="F11" i="4" s="1"/>
  <c r="E9" i="4"/>
  <c r="E11" i="4" s="1"/>
  <c r="D9" i="4"/>
  <c r="D11" i="4" s="1"/>
  <c r="A7" i="4"/>
  <c r="B15" i="4" s="1"/>
  <c r="A6" i="4"/>
  <c r="B14" i="4" s="1"/>
  <c r="A5" i="4"/>
  <c r="B13" i="4" s="1"/>
  <c r="A4" i="4"/>
  <c r="B12" i="4" s="1"/>
  <c r="C11" i="3" l="1"/>
  <c r="C10" i="3"/>
  <c r="KE9" i="3"/>
  <c r="KE11" i="3" s="1"/>
  <c r="KD9" i="3"/>
  <c r="KD11" i="3" s="1"/>
  <c r="KC9" i="3"/>
  <c r="KC11" i="3" s="1"/>
  <c r="KB9" i="3"/>
  <c r="KB11" i="3" s="1"/>
  <c r="KA9" i="3"/>
  <c r="KA11" i="3" s="1"/>
  <c r="JZ9" i="3"/>
  <c r="JZ11" i="3" s="1"/>
  <c r="JY9" i="3"/>
  <c r="JY11" i="3" s="1"/>
  <c r="JX9" i="3"/>
  <c r="JX11" i="3" s="1"/>
  <c r="JW9" i="3"/>
  <c r="JW11" i="3" s="1"/>
  <c r="JV9" i="3"/>
  <c r="JV11" i="3" s="1"/>
  <c r="JU9" i="3"/>
  <c r="JU11" i="3" s="1"/>
  <c r="JT9" i="3"/>
  <c r="JT11" i="3" s="1"/>
  <c r="JS9" i="3"/>
  <c r="JS11" i="3" s="1"/>
  <c r="JR9" i="3"/>
  <c r="JR11" i="3" s="1"/>
  <c r="JQ9" i="3"/>
  <c r="JQ11" i="3" s="1"/>
  <c r="JP9" i="3"/>
  <c r="JP11" i="3" s="1"/>
  <c r="JO9" i="3"/>
  <c r="JO11" i="3" s="1"/>
  <c r="JN9" i="3"/>
  <c r="JN11" i="3" s="1"/>
  <c r="JM9" i="3"/>
  <c r="JM11" i="3" s="1"/>
  <c r="JL9" i="3"/>
  <c r="JL11" i="3" s="1"/>
  <c r="JK9" i="3"/>
  <c r="JK11" i="3" s="1"/>
  <c r="JJ9" i="3"/>
  <c r="JJ11" i="3" s="1"/>
  <c r="JI9" i="3"/>
  <c r="JI11" i="3" s="1"/>
  <c r="JH9" i="3"/>
  <c r="JH11" i="3" s="1"/>
  <c r="JG9" i="3"/>
  <c r="JG11" i="3" s="1"/>
  <c r="JF9" i="3"/>
  <c r="JF11" i="3" s="1"/>
  <c r="JE9" i="3"/>
  <c r="JE11" i="3" s="1"/>
  <c r="JD9" i="3"/>
  <c r="JD11" i="3" s="1"/>
  <c r="JC9" i="3"/>
  <c r="JC11" i="3" s="1"/>
  <c r="JB9" i="3"/>
  <c r="JB11" i="3" s="1"/>
  <c r="JA9" i="3"/>
  <c r="JA11" i="3" s="1"/>
  <c r="IZ9" i="3"/>
  <c r="IZ11" i="3" s="1"/>
  <c r="IY9" i="3"/>
  <c r="IY11" i="3" s="1"/>
  <c r="IX9" i="3"/>
  <c r="IX11" i="3" s="1"/>
  <c r="IW9" i="3"/>
  <c r="IW11" i="3" s="1"/>
  <c r="IV9" i="3"/>
  <c r="IV11" i="3" s="1"/>
  <c r="IU9" i="3"/>
  <c r="IU11" i="3" s="1"/>
  <c r="IT9" i="3"/>
  <c r="IT11" i="3" s="1"/>
  <c r="IS9" i="3"/>
  <c r="IS11" i="3" s="1"/>
  <c r="IR9" i="3"/>
  <c r="IR11" i="3" s="1"/>
  <c r="IQ9" i="3"/>
  <c r="IQ11" i="3" s="1"/>
  <c r="IP9" i="3"/>
  <c r="IP11" i="3" s="1"/>
  <c r="IO9" i="3"/>
  <c r="IO11" i="3" s="1"/>
  <c r="IN9" i="3"/>
  <c r="IN11" i="3" s="1"/>
  <c r="IM9" i="3"/>
  <c r="IM11" i="3" s="1"/>
  <c r="IL9" i="3"/>
  <c r="IL11" i="3" s="1"/>
  <c r="IK9" i="3"/>
  <c r="IK11" i="3" s="1"/>
  <c r="IJ9" i="3"/>
  <c r="IJ11" i="3" s="1"/>
  <c r="II9" i="3"/>
  <c r="II11" i="3" s="1"/>
  <c r="IH9" i="3"/>
  <c r="IH11" i="3" s="1"/>
  <c r="IG9" i="3"/>
  <c r="IG11" i="3" s="1"/>
  <c r="IF9" i="3"/>
  <c r="IF11" i="3" s="1"/>
  <c r="IE9" i="3"/>
  <c r="IE11" i="3" s="1"/>
  <c r="ID9" i="3"/>
  <c r="ID11" i="3" s="1"/>
  <c r="IC9" i="3"/>
  <c r="IC11" i="3" s="1"/>
  <c r="IB9" i="3"/>
  <c r="IB11" i="3" s="1"/>
  <c r="IA9" i="3"/>
  <c r="IA11" i="3" s="1"/>
  <c r="HZ9" i="3"/>
  <c r="HZ11" i="3" s="1"/>
  <c r="HY9" i="3"/>
  <c r="HY11" i="3" s="1"/>
  <c r="HX9" i="3"/>
  <c r="HX11" i="3" s="1"/>
  <c r="HW9" i="3"/>
  <c r="HW11" i="3" s="1"/>
  <c r="HV9" i="3"/>
  <c r="HV11" i="3" s="1"/>
  <c r="HU9" i="3"/>
  <c r="HU11" i="3" s="1"/>
  <c r="HT9" i="3"/>
  <c r="HT11" i="3" s="1"/>
  <c r="HS9" i="3"/>
  <c r="HS11" i="3" s="1"/>
  <c r="HR9" i="3"/>
  <c r="HR11" i="3" s="1"/>
  <c r="HQ9" i="3"/>
  <c r="HQ11" i="3" s="1"/>
  <c r="HP9" i="3"/>
  <c r="HP11" i="3" s="1"/>
  <c r="HO9" i="3"/>
  <c r="HO11" i="3" s="1"/>
  <c r="HN9" i="3"/>
  <c r="HN11" i="3" s="1"/>
  <c r="HM9" i="3"/>
  <c r="HM11" i="3" s="1"/>
  <c r="HL9" i="3"/>
  <c r="HL11" i="3" s="1"/>
  <c r="HK9" i="3"/>
  <c r="HK11" i="3" s="1"/>
  <c r="HJ9" i="3"/>
  <c r="HJ11" i="3" s="1"/>
  <c r="HI9" i="3"/>
  <c r="HI11" i="3" s="1"/>
  <c r="HH9" i="3"/>
  <c r="HH11" i="3" s="1"/>
  <c r="HG9" i="3"/>
  <c r="HG11" i="3" s="1"/>
  <c r="HF9" i="3"/>
  <c r="HF11" i="3" s="1"/>
  <c r="HE9" i="3"/>
  <c r="HE11" i="3" s="1"/>
  <c r="HD9" i="3"/>
  <c r="HD11" i="3" s="1"/>
  <c r="HC9" i="3"/>
  <c r="HC11" i="3" s="1"/>
  <c r="HB9" i="3"/>
  <c r="HB11" i="3" s="1"/>
  <c r="HA9" i="3"/>
  <c r="HA11" i="3" s="1"/>
  <c r="GZ9" i="3"/>
  <c r="GZ11" i="3" s="1"/>
  <c r="GY9" i="3"/>
  <c r="GY11" i="3" s="1"/>
  <c r="GX9" i="3"/>
  <c r="GX11" i="3" s="1"/>
  <c r="GW9" i="3"/>
  <c r="GW11" i="3" s="1"/>
  <c r="GV9" i="3"/>
  <c r="GV11" i="3" s="1"/>
  <c r="GU9" i="3"/>
  <c r="GU11" i="3" s="1"/>
  <c r="GT9" i="3"/>
  <c r="GT11" i="3" s="1"/>
  <c r="GS9" i="3"/>
  <c r="GS11" i="3" s="1"/>
  <c r="GR9" i="3"/>
  <c r="GR11" i="3" s="1"/>
  <c r="GQ9" i="3"/>
  <c r="GQ11" i="3" s="1"/>
  <c r="GP9" i="3"/>
  <c r="GP11" i="3" s="1"/>
  <c r="GO9" i="3"/>
  <c r="GO11" i="3" s="1"/>
  <c r="GN9" i="3"/>
  <c r="GN11" i="3" s="1"/>
  <c r="GM9" i="3"/>
  <c r="GM11" i="3" s="1"/>
  <c r="GL9" i="3"/>
  <c r="GL11" i="3" s="1"/>
  <c r="GK9" i="3"/>
  <c r="GK11" i="3" s="1"/>
  <c r="GJ9" i="3"/>
  <c r="GJ11" i="3" s="1"/>
  <c r="GI9" i="3"/>
  <c r="GI11" i="3" s="1"/>
  <c r="GH9" i="3"/>
  <c r="GH11" i="3" s="1"/>
  <c r="GG9" i="3"/>
  <c r="GG11" i="3" s="1"/>
  <c r="GF9" i="3"/>
  <c r="GF11" i="3" s="1"/>
  <c r="GE9" i="3"/>
  <c r="GE11" i="3" s="1"/>
  <c r="GD9" i="3"/>
  <c r="GD11" i="3" s="1"/>
  <c r="GC9" i="3"/>
  <c r="GC11" i="3" s="1"/>
  <c r="GB9" i="3"/>
  <c r="GB11" i="3" s="1"/>
  <c r="GA9" i="3"/>
  <c r="GA11" i="3" s="1"/>
  <c r="FZ9" i="3"/>
  <c r="FZ11" i="3" s="1"/>
  <c r="FY9" i="3"/>
  <c r="FY11" i="3" s="1"/>
  <c r="FX9" i="3"/>
  <c r="FX11" i="3" s="1"/>
  <c r="FW9" i="3"/>
  <c r="FW11" i="3" s="1"/>
  <c r="FV9" i="3"/>
  <c r="FV11" i="3" s="1"/>
  <c r="FU9" i="3"/>
  <c r="FU11" i="3" s="1"/>
  <c r="FT9" i="3"/>
  <c r="FT11" i="3" s="1"/>
  <c r="FS9" i="3"/>
  <c r="FS11" i="3" s="1"/>
  <c r="FR9" i="3"/>
  <c r="FR11" i="3" s="1"/>
  <c r="FQ9" i="3"/>
  <c r="FQ11" i="3" s="1"/>
  <c r="FP9" i="3"/>
  <c r="FP11" i="3" s="1"/>
  <c r="FO9" i="3"/>
  <c r="FO11" i="3" s="1"/>
  <c r="FN9" i="3"/>
  <c r="FN11" i="3" s="1"/>
  <c r="FM9" i="3"/>
  <c r="FM11" i="3" s="1"/>
  <c r="FL9" i="3"/>
  <c r="FL11" i="3" s="1"/>
  <c r="FK9" i="3"/>
  <c r="FK11" i="3" s="1"/>
  <c r="FJ9" i="3"/>
  <c r="FJ11" i="3" s="1"/>
  <c r="FI9" i="3"/>
  <c r="FI11" i="3" s="1"/>
  <c r="FH9" i="3"/>
  <c r="FH11" i="3" s="1"/>
  <c r="FG9" i="3"/>
  <c r="FG11" i="3" s="1"/>
  <c r="FF9" i="3"/>
  <c r="FF11" i="3" s="1"/>
  <c r="FE9" i="3"/>
  <c r="FE11" i="3" s="1"/>
  <c r="FD9" i="3"/>
  <c r="FD11" i="3" s="1"/>
  <c r="FC9" i="3"/>
  <c r="FC11" i="3" s="1"/>
  <c r="FB9" i="3"/>
  <c r="FB11" i="3" s="1"/>
  <c r="FA9" i="3"/>
  <c r="FA11" i="3" s="1"/>
  <c r="EZ9" i="3"/>
  <c r="EZ11" i="3" s="1"/>
  <c r="EY9" i="3"/>
  <c r="EY11" i="3" s="1"/>
  <c r="EX9" i="3"/>
  <c r="EX11" i="3" s="1"/>
  <c r="EW9" i="3"/>
  <c r="EW11" i="3" s="1"/>
  <c r="EV9" i="3"/>
  <c r="EV11" i="3" s="1"/>
  <c r="EU9" i="3"/>
  <c r="EU11" i="3" s="1"/>
  <c r="ET9" i="3"/>
  <c r="ET11" i="3" s="1"/>
  <c r="ES9" i="3"/>
  <c r="ES11" i="3" s="1"/>
  <c r="ER9" i="3"/>
  <c r="ER11" i="3" s="1"/>
  <c r="EQ9" i="3"/>
  <c r="EQ11" i="3" s="1"/>
  <c r="EP9" i="3"/>
  <c r="EP11" i="3" s="1"/>
  <c r="EO9" i="3"/>
  <c r="EO11" i="3" s="1"/>
  <c r="EN9" i="3"/>
  <c r="EN11" i="3" s="1"/>
  <c r="EM9" i="3"/>
  <c r="EM11" i="3" s="1"/>
  <c r="EL9" i="3"/>
  <c r="EL11" i="3" s="1"/>
  <c r="EK9" i="3"/>
  <c r="EK11" i="3" s="1"/>
  <c r="EJ9" i="3"/>
  <c r="EJ11" i="3" s="1"/>
  <c r="EI9" i="3"/>
  <c r="EI11" i="3" s="1"/>
  <c r="EH9" i="3"/>
  <c r="EH11" i="3" s="1"/>
  <c r="EG9" i="3"/>
  <c r="EG11" i="3" s="1"/>
  <c r="EF9" i="3"/>
  <c r="EF11" i="3" s="1"/>
  <c r="EE9" i="3"/>
  <c r="EE11" i="3" s="1"/>
  <c r="ED9" i="3"/>
  <c r="ED11" i="3" s="1"/>
  <c r="EC9" i="3"/>
  <c r="EC11" i="3" s="1"/>
  <c r="EB9" i="3"/>
  <c r="EB11" i="3" s="1"/>
  <c r="EA9" i="3"/>
  <c r="EA11" i="3" s="1"/>
  <c r="DZ9" i="3"/>
  <c r="DZ11" i="3" s="1"/>
  <c r="DY9" i="3"/>
  <c r="DY11" i="3" s="1"/>
  <c r="DX9" i="3"/>
  <c r="DX11" i="3" s="1"/>
  <c r="DW9" i="3"/>
  <c r="DW11" i="3" s="1"/>
  <c r="DV9" i="3"/>
  <c r="DV11" i="3" s="1"/>
  <c r="DU9" i="3"/>
  <c r="DU11" i="3" s="1"/>
  <c r="DT9" i="3"/>
  <c r="DT11" i="3" s="1"/>
  <c r="DS9" i="3"/>
  <c r="DS11" i="3" s="1"/>
  <c r="DR9" i="3"/>
  <c r="DR11" i="3" s="1"/>
  <c r="DQ9" i="3"/>
  <c r="DQ11" i="3" s="1"/>
  <c r="DP9" i="3"/>
  <c r="DP11" i="3" s="1"/>
  <c r="DO9" i="3"/>
  <c r="DO11" i="3" s="1"/>
  <c r="DN9" i="3"/>
  <c r="DN11" i="3" s="1"/>
  <c r="DM9" i="3"/>
  <c r="DM11" i="3" s="1"/>
  <c r="DL9" i="3"/>
  <c r="DL11" i="3" s="1"/>
  <c r="DK9" i="3"/>
  <c r="DK11" i="3" s="1"/>
  <c r="DJ9" i="3"/>
  <c r="DJ11" i="3" s="1"/>
  <c r="DI9" i="3"/>
  <c r="DI11" i="3" s="1"/>
  <c r="DH9" i="3"/>
  <c r="DH11" i="3" s="1"/>
  <c r="DG9" i="3"/>
  <c r="DG11" i="3" s="1"/>
  <c r="DF9" i="3"/>
  <c r="DF11" i="3" s="1"/>
  <c r="DE9" i="3"/>
  <c r="DE11" i="3" s="1"/>
  <c r="DD9" i="3"/>
  <c r="DD11" i="3" s="1"/>
  <c r="DC9" i="3"/>
  <c r="DC11" i="3" s="1"/>
  <c r="DB9" i="3"/>
  <c r="DB11" i="3" s="1"/>
  <c r="DA9" i="3"/>
  <c r="DA11" i="3" s="1"/>
  <c r="CZ9" i="3"/>
  <c r="CZ11" i="3" s="1"/>
  <c r="CY9" i="3"/>
  <c r="CY11" i="3" s="1"/>
  <c r="CX9" i="3"/>
  <c r="CX11" i="3" s="1"/>
  <c r="CW9" i="3"/>
  <c r="CW11" i="3" s="1"/>
  <c r="CV9" i="3"/>
  <c r="CV11" i="3" s="1"/>
  <c r="CU9" i="3"/>
  <c r="CU11" i="3" s="1"/>
  <c r="CT9" i="3"/>
  <c r="CT11" i="3" s="1"/>
  <c r="CS9" i="3"/>
  <c r="CS11" i="3" s="1"/>
  <c r="CR9" i="3"/>
  <c r="CR11" i="3" s="1"/>
  <c r="CQ9" i="3"/>
  <c r="CQ11" i="3" s="1"/>
  <c r="CP9" i="3"/>
  <c r="CP11" i="3" s="1"/>
  <c r="CO9" i="3"/>
  <c r="CO11" i="3" s="1"/>
  <c r="CN9" i="3"/>
  <c r="CN11" i="3" s="1"/>
  <c r="CM9" i="3"/>
  <c r="CM11" i="3" s="1"/>
  <c r="CL9" i="3"/>
  <c r="CL11" i="3" s="1"/>
  <c r="CK9" i="3"/>
  <c r="CK11" i="3" s="1"/>
  <c r="CJ9" i="3"/>
  <c r="CJ11" i="3" s="1"/>
  <c r="CI9" i="3"/>
  <c r="CI11" i="3" s="1"/>
  <c r="CH9" i="3"/>
  <c r="CH11" i="3" s="1"/>
  <c r="CG9" i="3"/>
  <c r="CG11" i="3" s="1"/>
  <c r="CF9" i="3"/>
  <c r="CF11" i="3" s="1"/>
  <c r="CE9" i="3"/>
  <c r="CE11" i="3" s="1"/>
  <c r="CD9" i="3"/>
  <c r="CD11" i="3" s="1"/>
  <c r="CC9" i="3"/>
  <c r="CC11" i="3" s="1"/>
  <c r="CB9" i="3"/>
  <c r="CB11" i="3" s="1"/>
  <c r="CA9" i="3"/>
  <c r="CA11" i="3" s="1"/>
  <c r="BZ9" i="3"/>
  <c r="BZ11" i="3" s="1"/>
  <c r="BY9" i="3"/>
  <c r="BY11" i="3" s="1"/>
  <c r="BX9" i="3"/>
  <c r="BX11" i="3" s="1"/>
  <c r="BW9" i="3"/>
  <c r="BW11" i="3" s="1"/>
  <c r="BV9" i="3"/>
  <c r="BV11" i="3" s="1"/>
  <c r="BU9" i="3"/>
  <c r="BU11" i="3" s="1"/>
  <c r="BT9" i="3"/>
  <c r="BT11" i="3" s="1"/>
  <c r="BS9" i="3"/>
  <c r="BS11" i="3" s="1"/>
  <c r="BR9" i="3"/>
  <c r="BR11" i="3" s="1"/>
  <c r="BQ9" i="3"/>
  <c r="BQ11" i="3" s="1"/>
  <c r="BP9" i="3"/>
  <c r="BP11" i="3" s="1"/>
  <c r="BO9" i="3"/>
  <c r="BO11" i="3" s="1"/>
  <c r="BN9" i="3"/>
  <c r="BN11" i="3" s="1"/>
  <c r="BM9" i="3"/>
  <c r="BM11" i="3" s="1"/>
  <c r="BL9" i="3"/>
  <c r="BL11" i="3" s="1"/>
  <c r="BK9" i="3"/>
  <c r="BK11" i="3" s="1"/>
  <c r="BJ9" i="3"/>
  <c r="BJ11" i="3" s="1"/>
  <c r="BI9" i="3"/>
  <c r="BI11" i="3" s="1"/>
  <c r="BH9" i="3"/>
  <c r="BH11" i="3" s="1"/>
  <c r="BG9" i="3"/>
  <c r="BG11" i="3" s="1"/>
  <c r="BF9" i="3"/>
  <c r="BF11" i="3" s="1"/>
  <c r="BE9" i="3"/>
  <c r="BE11" i="3" s="1"/>
  <c r="BD9" i="3"/>
  <c r="BD11" i="3" s="1"/>
  <c r="BC9" i="3"/>
  <c r="BC11" i="3" s="1"/>
  <c r="BB9" i="3"/>
  <c r="BB11" i="3" s="1"/>
  <c r="BA9" i="3"/>
  <c r="BA11" i="3" s="1"/>
  <c r="AZ9" i="3"/>
  <c r="AZ11" i="3" s="1"/>
  <c r="AY9" i="3"/>
  <c r="AY11" i="3" s="1"/>
  <c r="AX9" i="3"/>
  <c r="AX11" i="3" s="1"/>
  <c r="AW9" i="3"/>
  <c r="AW11" i="3" s="1"/>
  <c r="AV9" i="3"/>
  <c r="AV11" i="3" s="1"/>
  <c r="AU9" i="3"/>
  <c r="AU11" i="3" s="1"/>
  <c r="AT9" i="3"/>
  <c r="AT11" i="3" s="1"/>
  <c r="AS9" i="3"/>
  <c r="AS11" i="3" s="1"/>
  <c r="AR9" i="3"/>
  <c r="AR11" i="3" s="1"/>
  <c r="AQ9" i="3"/>
  <c r="AQ11" i="3" s="1"/>
  <c r="AP9" i="3"/>
  <c r="AP11" i="3" s="1"/>
  <c r="AO9" i="3"/>
  <c r="AO11" i="3" s="1"/>
  <c r="AN9" i="3"/>
  <c r="AN11" i="3" s="1"/>
  <c r="AM9" i="3"/>
  <c r="AM11" i="3" s="1"/>
  <c r="AL9" i="3"/>
  <c r="AL11" i="3" s="1"/>
  <c r="AK9" i="3"/>
  <c r="AK11" i="3" s="1"/>
  <c r="AJ9" i="3"/>
  <c r="AJ11" i="3" s="1"/>
  <c r="AI9" i="3"/>
  <c r="AI11" i="3" s="1"/>
  <c r="AH9" i="3"/>
  <c r="AH11" i="3" s="1"/>
  <c r="AG9" i="3"/>
  <c r="AG11" i="3" s="1"/>
  <c r="AF9" i="3"/>
  <c r="AF11" i="3" s="1"/>
  <c r="AE9" i="3"/>
  <c r="AE11" i="3" s="1"/>
  <c r="AD9" i="3"/>
  <c r="AD11" i="3" s="1"/>
  <c r="AC9" i="3"/>
  <c r="AC11" i="3" s="1"/>
  <c r="AB9" i="3"/>
  <c r="AB11" i="3" s="1"/>
  <c r="AA9" i="3"/>
  <c r="AA11" i="3" s="1"/>
  <c r="Z9" i="3"/>
  <c r="Z11" i="3" s="1"/>
  <c r="Y9" i="3"/>
  <c r="Y11" i="3" s="1"/>
  <c r="X9" i="3"/>
  <c r="X11" i="3" s="1"/>
  <c r="W9" i="3"/>
  <c r="W11" i="3" s="1"/>
  <c r="V9" i="3"/>
  <c r="V11" i="3" s="1"/>
  <c r="U9" i="3"/>
  <c r="U11" i="3" s="1"/>
  <c r="T9" i="3"/>
  <c r="T11" i="3" s="1"/>
  <c r="S9" i="3"/>
  <c r="S11" i="3" s="1"/>
  <c r="R9" i="3"/>
  <c r="R11" i="3" s="1"/>
  <c r="Q9" i="3"/>
  <c r="Q11" i="3" s="1"/>
  <c r="P9" i="3"/>
  <c r="P11" i="3" s="1"/>
  <c r="O9" i="3"/>
  <c r="O11" i="3" s="1"/>
  <c r="N9" i="3"/>
  <c r="N11" i="3" s="1"/>
  <c r="M9" i="3"/>
  <c r="M11" i="3" s="1"/>
  <c r="L9" i="3"/>
  <c r="L11" i="3" s="1"/>
  <c r="K9" i="3"/>
  <c r="K11" i="3" s="1"/>
  <c r="J9" i="3"/>
  <c r="J11" i="3" s="1"/>
  <c r="I9" i="3"/>
  <c r="I11" i="3" s="1"/>
  <c r="H9" i="3"/>
  <c r="H11" i="3" s="1"/>
  <c r="G9" i="3"/>
  <c r="G11" i="3" s="1"/>
  <c r="F9" i="3"/>
  <c r="F11" i="3" s="1"/>
  <c r="E9" i="3"/>
  <c r="E11" i="3" s="1"/>
  <c r="D9" i="3"/>
  <c r="D11" i="3" s="1"/>
  <c r="B4" i="3"/>
  <c r="A6" i="3"/>
  <c r="B14" i="3" s="1"/>
  <c r="B6" i="3"/>
  <c r="A7" i="3"/>
  <c r="B15" i="3" s="1"/>
  <c r="B7" i="3"/>
  <c r="B5" i="3"/>
  <c r="A5" i="3"/>
  <c r="B13" i="3" s="1"/>
  <c r="A4" i="3"/>
  <c r="B12" i="3" s="1"/>
  <c r="W11" i="1" l="1"/>
  <c r="W7" i="1"/>
  <c r="W5" i="1" s="1"/>
  <c r="W3" i="1"/>
  <c r="T11" i="1"/>
  <c r="T7" i="1"/>
  <c r="T4" i="1" s="1"/>
  <c r="T3" i="1"/>
  <c r="W6" i="1"/>
  <c r="I9" i="1"/>
  <c r="I10" i="1"/>
  <c r="I11" i="1"/>
  <c r="I8" i="1"/>
  <c r="I5" i="1"/>
  <c r="I6" i="1"/>
  <c r="I7" i="1"/>
  <c r="C26" i="2"/>
  <c r="C27" i="2"/>
  <c r="C28" i="2"/>
  <c r="C29" i="2"/>
  <c r="I29" i="2" s="1"/>
  <c r="C16" i="2"/>
  <c r="I16" i="2" s="1"/>
  <c r="D26" i="2"/>
  <c r="E26" i="2" s="1"/>
  <c r="F6" i="1"/>
  <c r="F7" i="1"/>
  <c r="F8" i="1"/>
  <c r="F9" i="1"/>
  <c r="F10" i="1"/>
  <c r="F11" i="1"/>
  <c r="H26" i="2" l="1"/>
  <c r="I26" i="2" s="1"/>
  <c r="H27" i="2"/>
  <c r="I27" i="2" s="1"/>
  <c r="W4" i="1"/>
  <c r="T5" i="1"/>
  <c r="T6" i="1"/>
  <c r="J26" i="2" l="1"/>
  <c r="D5" i="1" s="1"/>
  <c r="J36" i="2"/>
  <c r="Q8" i="1" l="1"/>
  <c r="T8" i="1" s="1"/>
  <c r="D9" i="1"/>
  <c r="D7" i="1"/>
  <c r="D11" i="1"/>
  <c r="V8" i="1" l="1"/>
  <c r="S8" i="1"/>
  <c r="U8" i="1"/>
  <c r="R8" i="1"/>
  <c r="W8" i="1"/>
  <c r="E9" i="1"/>
  <c r="G9" i="1" s="1"/>
  <c r="J9" i="1"/>
  <c r="D5" i="4" l="1"/>
  <c r="K9" i="1"/>
  <c r="L9" i="1" l="1"/>
  <c r="M9" i="1"/>
  <c r="C5" i="4" l="1"/>
  <c r="N9" i="1"/>
  <c r="ES13" i="4" l="1"/>
  <c r="EP13" i="4"/>
  <c r="DN13" i="4"/>
  <c r="ET13" i="4"/>
  <c r="HG13" i="4"/>
  <c r="CG13" i="4"/>
  <c r="BW13" i="4"/>
  <c r="GU13" i="4"/>
  <c r="BR13" i="4"/>
  <c r="K13" i="4"/>
  <c r="G13" i="4"/>
  <c r="HY13" i="4"/>
  <c r="DR13" i="4"/>
  <c r="DS13" i="4"/>
  <c r="EC13" i="4"/>
  <c r="HU13" i="4"/>
  <c r="P13" i="4"/>
  <c r="M13" i="4"/>
  <c r="AU13" i="4"/>
  <c r="GD13" i="4"/>
  <c r="DL13" i="4"/>
  <c r="AT13" i="4"/>
  <c r="CO13" i="4"/>
  <c r="Y13" i="4"/>
  <c r="DO13" i="4"/>
  <c r="AE13" i="4"/>
  <c r="AI13" i="4"/>
  <c r="EF13" i="4"/>
  <c r="JG13" i="4"/>
  <c r="HM13" i="4"/>
  <c r="FB13" i="4"/>
  <c r="ED13" i="4"/>
  <c r="CE13" i="4"/>
  <c r="IK13" i="4"/>
  <c r="HP13" i="4"/>
  <c r="GH13" i="4"/>
  <c r="JX13" i="4"/>
  <c r="IF13" i="4"/>
  <c r="AZ13" i="4"/>
  <c r="JH13" i="4"/>
  <c r="IC13" i="4"/>
  <c r="CK13" i="4"/>
  <c r="DU13" i="4"/>
  <c r="IO13" i="4"/>
  <c r="BA13" i="4"/>
  <c r="BD13" i="4"/>
  <c r="KD13" i="4"/>
  <c r="HK13" i="4"/>
  <c r="CJ13" i="4"/>
  <c r="IQ13" i="4"/>
  <c r="FU13" i="4"/>
  <c r="FM13" i="4"/>
  <c r="GP13" i="4"/>
  <c r="GJ13" i="4"/>
  <c r="AH13" i="4"/>
  <c r="DQ13" i="4"/>
  <c r="HZ13" i="4"/>
  <c r="BP13" i="4"/>
  <c r="X13" i="4"/>
  <c r="EA13" i="4"/>
  <c r="AM13" i="4"/>
  <c r="W13" i="4"/>
  <c r="JU13" i="4"/>
  <c r="HN13" i="4"/>
  <c r="AX13" i="4"/>
  <c r="KC13" i="4"/>
  <c r="IT13" i="4"/>
  <c r="FJ13" i="4"/>
  <c r="BX13" i="4"/>
  <c r="DY13" i="4"/>
  <c r="JI13" i="4"/>
  <c r="BB13" i="4"/>
  <c r="GI13" i="4"/>
  <c r="CW13" i="4"/>
  <c r="EK13" i="4"/>
  <c r="JV13" i="4"/>
  <c r="BC13" i="4"/>
  <c r="IW13" i="4"/>
  <c r="DD13" i="4"/>
  <c r="JA13" i="4"/>
  <c r="FZ13" i="4"/>
  <c r="AP13" i="4"/>
  <c r="CF13" i="4"/>
  <c r="FW13" i="4"/>
  <c r="IA13" i="4"/>
  <c r="CT13" i="4"/>
  <c r="HF13" i="4"/>
  <c r="CS13" i="4"/>
  <c r="GS13" i="4"/>
  <c r="Q13" i="4"/>
  <c r="BI13" i="4"/>
  <c r="FR13" i="4"/>
  <c r="IM13" i="4"/>
  <c r="FV13" i="4"/>
  <c r="BH13" i="4"/>
  <c r="GV13" i="4"/>
  <c r="GA13" i="4"/>
  <c r="GT13" i="4"/>
  <c r="D13" i="4"/>
  <c r="FD13" i="4"/>
  <c r="E13" i="4"/>
  <c r="DI13" i="4"/>
  <c r="HW13" i="4"/>
  <c r="V13" i="4"/>
  <c r="CZ13" i="4"/>
  <c r="HV13" i="4"/>
  <c r="EQ13" i="4"/>
  <c r="JK13" i="4"/>
  <c r="HI13" i="4"/>
  <c r="DG13" i="4"/>
  <c r="CB13" i="4"/>
  <c r="EX13" i="4"/>
  <c r="HE13" i="4"/>
  <c r="DH13" i="4"/>
  <c r="JC13" i="4"/>
  <c r="AA13" i="4"/>
  <c r="FP13" i="4"/>
  <c r="CX13" i="4"/>
  <c r="IG13" i="4"/>
  <c r="DK13" i="4"/>
  <c r="BT13" i="4"/>
  <c r="IH13" i="4"/>
  <c r="HX13" i="4"/>
  <c r="FC13" i="4"/>
  <c r="CL13" i="4"/>
  <c r="JD13" i="4"/>
  <c r="FE13" i="4"/>
  <c r="S13" i="4"/>
  <c r="FQ13" i="4"/>
  <c r="N13" i="4"/>
  <c r="JP13" i="4"/>
  <c r="I13" i="4"/>
  <c r="GW13" i="4"/>
  <c r="AR13" i="4"/>
  <c r="KE13" i="4"/>
  <c r="EY13" i="4"/>
  <c r="CR13" i="4"/>
  <c r="FO13" i="4"/>
  <c r="JB13" i="4"/>
  <c r="FT13" i="4"/>
  <c r="F13" i="4"/>
  <c r="GC13" i="4"/>
  <c r="IX13" i="4"/>
  <c r="BQ13" i="4"/>
  <c r="IJ13" i="4"/>
  <c r="GL13" i="4"/>
  <c r="DA13" i="4"/>
  <c r="IZ13" i="4"/>
  <c r="JY13" i="4"/>
  <c r="BG13" i="4"/>
  <c r="FH13" i="4"/>
  <c r="AQ13" i="4"/>
  <c r="JM13" i="4"/>
  <c r="BV13" i="4"/>
  <c r="GG13" i="4"/>
  <c r="JT13" i="4"/>
  <c r="DJ13" i="4"/>
  <c r="DT13" i="4"/>
  <c r="ER13" i="4"/>
  <c r="JZ13" i="4"/>
  <c r="JE13" i="4"/>
  <c r="GX13" i="4"/>
  <c r="GB13" i="4"/>
  <c r="O13" i="4"/>
  <c r="GR13" i="4"/>
  <c r="JS13" i="4"/>
  <c r="ID13" i="4"/>
  <c r="HL13" i="4"/>
  <c r="CM13" i="4"/>
  <c r="GE13" i="4"/>
  <c r="JO13" i="4"/>
  <c r="EG13" i="4"/>
  <c r="BL13" i="4"/>
  <c r="FA13" i="4"/>
  <c r="EU13" i="4"/>
  <c r="IL13" i="4"/>
  <c r="HQ13" i="4"/>
  <c r="IY13" i="4"/>
  <c r="HA13" i="4"/>
  <c r="AK13" i="4"/>
  <c r="GO13" i="4"/>
  <c r="GZ13" i="4"/>
  <c r="Z13" i="4"/>
  <c r="HS13" i="4"/>
  <c r="AF13" i="4"/>
  <c r="IV13" i="4"/>
  <c r="AL13" i="4"/>
  <c r="FI13" i="4"/>
  <c r="DC13" i="4"/>
  <c r="FG13" i="4"/>
  <c r="HO13" i="4"/>
  <c r="EV13" i="4"/>
  <c r="EI13" i="4"/>
  <c r="EE13" i="4"/>
  <c r="EZ13" i="4"/>
  <c r="DB13" i="4"/>
  <c r="IP13" i="4"/>
  <c r="IB13" i="4"/>
  <c r="BJ13" i="4"/>
  <c r="T13" i="4"/>
  <c r="DZ13" i="4"/>
  <c r="GN13" i="4"/>
  <c r="AO13" i="4"/>
  <c r="BK13" i="4"/>
  <c r="L13" i="4"/>
  <c r="DE13" i="4"/>
  <c r="BS13" i="4"/>
  <c r="HC13" i="4"/>
  <c r="AY13" i="4"/>
  <c r="FK13" i="4"/>
  <c r="AN13" i="4"/>
  <c r="EJ13" i="4"/>
  <c r="KB13" i="4"/>
  <c r="AS13" i="4"/>
  <c r="BN13" i="4"/>
  <c r="CQ13" i="4"/>
  <c r="CU13" i="4"/>
  <c r="AV13" i="4"/>
  <c r="HR13" i="4"/>
  <c r="AG13" i="4"/>
  <c r="J13" i="4"/>
  <c r="II13" i="4"/>
  <c r="BM13" i="4"/>
  <c r="JF13" i="4"/>
  <c r="U13" i="4"/>
  <c r="CV13" i="4"/>
  <c r="GM13" i="4"/>
  <c r="HB13" i="4"/>
  <c r="HD13" i="4"/>
  <c r="EW13" i="4"/>
  <c r="CC13" i="4"/>
  <c r="IN13" i="4"/>
  <c r="DX13" i="4"/>
  <c r="DF13" i="4"/>
  <c r="FL13" i="4"/>
  <c r="FX13" i="4"/>
  <c r="GK13" i="4"/>
  <c r="FS13" i="4"/>
  <c r="DM13" i="4"/>
  <c r="IU13" i="4"/>
  <c r="CP13" i="4"/>
  <c r="FF13" i="4"/>
  <c r="EN13" i="4"/>
  <c r="DW13" i="4"/>
  <c r="JL13" i="4"/>
  <c r="HH13" i="4"/>
  <c r="EB13" i="4"/>
  <c r="BF13" i="4"/>
  <c r="CI13" i="4"/>
  <c r="CY13" i="4"/>
  <c r="AJ13" i="4"/>
  <c r="EO13" i="4"/>
  <c r="AC13" i="4"/>
  <c r="BU13" i="4"/>
  <c r="R13" i="4"/>
  <c r="JW13" i="4"/>
  <c r="FY13" i="4"/>
  <c r="DV13" i="4"/>
  <c r="IR13" i="4"/>
  <c r="C13" i="4"/>
  <c r="CD13" i="4"/>
  <c r="GQ13" i="4"/>
  <c r="JN13" i="4"/>
  <c r="HJ13" i="4"/>
  <c r="IS13" i="4"/>
  <c r="AD13" i="4"/>
  <c r="AB13" i="4"/>
  <c r="H13" i="4"/>
  <c r="CA13" i="4"/>
  <c r="BE13" i="4"/>
  <c r="CN13" i="4"/>
  <c r="CH13" i="4"/>
  <c r="HT13" i="4"/>
  <c r="GY13" i="4"/>
  <c r="JJ13" i="4"/>
  <c r="BY13" i="4"/>
  <c r="EH13" i="4"/>
  <c r="KA13" i="4"/>
  <c r="JR13" i="4"/>
  <c r="BZ13" i="4"/>
  <c r="DP13" i="4"/>
  <c r="AW13" i="4"/>
  <c r="IE13" i="4"/>
  <c r="EM13" i="4"/>
  <c r="BO13" i="4"/>
  <c r="JQ13" i="4"/>
  <c r="GF13" i="4"/>
  <c r="EL13" i="4"/>
  <c r="FN13" i="4"/>
  <c r="F28" i="2" l="1"/>
  <c r="I28" i="2"/>
  <c r="J28" i="2" s="1"/>
  <c r="D6" i="1" s="1"/>
  <c r="Q9" i="1" l="1"/>
  <c r="T9" i="1" s="1"/>
  <c r="D10" i="1"/>
  <c r="J5" i="1"/>
  <c r="K5" i="1" s="1"/>
  <c r="E5" i="1"/>
  <c r="G5" i="1" s="1"/>
  <c r="D5" i="3" s="1"/>
  <c r="S9" i="1" l="1"/>
  <c r="R9" i="1"/>
  <c r="V9" i="1"/>
  <c r="U9" i="1"/>
  <c r="J6" i="1"/>
  <c r="K6" i="1" s="1"/>
  <c r="W9" i="1"/>
  <c r="E6" i="1"/>
  <c r="G6" i="1" s="1"/>
  <c r="D6" i="3" s="1"/>
  <c r="L5" i="1"/>
  <c r="M5" i="1"/>
  <c r="L6" i="1" l="1"/>
  <c r="M6" i="1"/>
  <c r="C5" i="3"/>
  <c r="N5" i="1"/>
  <c r="F29" i="2"/>
  <c r="F30" i="2"/>
  <c r="F31" i="2"/>
  <c r="F20" i="2"/>
  <c r="H20" i="2"/>
  <c r="I20" i="2" s="1"/>
  <c r="J16" i="2" s="1"/>
  <c r="D4" i="1" s="1"/>
  <c r="N6" i="1" l="1"/>
  <c r="C6" i="3"/>
  <c r="Q10" i="1"/>
  <c r="D8" i="1"/>
  <c r="AM13" i="3"/>
  <c r="GV13" i="3"/>
  <c r="CM13" i="3"/>
  <c r="AG13" i="3"/>
  <c r="HN13" i="3"/>
  <c r="DJ13" i="3"/>
  <c r="JJ13" i="3"/>
  <c r="DZ13" i="3"/>
  <c r="JV13" i="3"/>
  <c r="FM13" i="3"/>
  <c r="CP13" i="3"/>
  <c r="GG13" i="3"/>
  <c r="BC13" i="3"/>
  <c r="HR13" i="3"/>
  <c r="DI13" i="3"/>
  <c r="BI13" i="3"/>
  <c r="JZ13" i="3"/>
  <c r="BV13" i="3"/>
  <c r="W13" i="3"/>
  <c r="GA13" i="3"/>
  <c r="BQ13" i="3"/>
  <c r="HM13" i="3"/>
  <c r="FR13" i="3"/>
  <c r="BS13" i="3"/>
  <c r="CX13" i="3"/>
  <c r="GH13" i="3"/>
  <c r="DT13" i="3"/>
  <c r="EE13" i="3"/>
  <c r="HK13" i="3"/>
  <c r="IQ13" i="3"/>
  <c r="FO13" i="3"/>
  <c r="HB13" i="3"/>
  <c r="O13" i="3"/>
  <c r="IH13" i="3"/>
  <c r="GL13" i="3"/>
  <c r="S13" i="3"/>
  <c r="AN13" i="3"/>
  <c r="KD13" i="3"/>
  <c r="FU13" i="3"/>
  <c r="DW13" i="3"/>
  <c r="BK13" i="3"/>
  <c r="DA13" i="3"/>
  <c r="AU13" i="3"/>
  <c r="HG13" i="3"/>
  <c r="CW13" i="3"/>
  <c r="AW13" i="3"/>
  <c r="BL13" i="3"/>
  <c r="IJ13" i="3"/>
  <c r="BD13" i="3"/>
  <c r="AK13" i="3"/>
  <c r="GO13" i="3"/>
  <c r="ER13" i="3"/>
  <c r="GJ13" i="3"/>
  <c r="JQ13" i="3"/>
  <c r="X13" i="3"/>
  <c r="JH13" i="3"/>
  <c r="EY13" i="3"/>
  <c r="DB13" i="3"/>
  <c r="H13" i="3"/>
  <c r="AC13" i="3"/>
  <c r="JD13" i="3"/>
  <c r="P13" i="3"/>
  <c r="BH13" i="3"/>
  <c r="DK13" i="3"/>
  <c r="JY13" i="3"/>
  <c r="DC13" i="3"/>
  <c r="ID13" i="3"/>
  <c r="HY13" i="3"/>
  <c r="EF13" i="3"/>
  <c r="HC13" i="3"/>
  <c r="FG13" i="3"/>
  <c r="JL13" i="3"/>
  <c r="CZ13" i="3"/>
  <c r="DE13" i="3"/>
  <c r="JA13" i="3"/>
  <c r="HD13" i="3"/>
  <c r="DX13" i="3"/>
  <c r="FC13" i="3"/>
  <c r="AV13" i="3"/>
  <c r="U13" i="3"/>
  <c r="GE13" i="3"/>
  <c r="EH13" i="3"/>
  <c r="IV13" i="3"/>
  <c r="AI13" i="3"/>
  <c r="DP13" i="3"/>
  <c r="EA13" i="3"/>
  <c r="JW13" i="3"/>
  <c r="HZ13" i="3"/>
  <c r="Z13" i="3"/>
  <c r="AD13" i="3"/>
  <c r="CJ13" i="3"/>
  <c r="CK13" i="3"/>
  <c r="IG13" i="3"/>
  <c r="GI13" i="3"/>
  <c r="FD13" i="3"/>
  <c r="CF13" i="3"/>
  <c r="IZ13" i="3"/>
  <c r="GR13" i="3"/>
  <c r="CQ13" i="3"/>
  <c r="DL13" i="3"/>
  <c r="CB13" i="3"/>
  <c r="AT13" i="3"/>
  <c r="JI13" i="3"/>
  <c r="G13" i="3"/>
  <c r="KB13" i="3"/>
  <c r="IU13" i="3"/>
  <c r="EM13" i="3"/>
  <c r="HL13" i="3"/>
  <c r="F13" i="3"/>
  <c r="FL13" i="3"/>
  <c r="GM13" i="3"/>
  <c r="CD13" i="3"/>
  <c r="BW13" i="3"/>
  <c r="BN13" i="3"/>
  <c r="BM13" i="3"/>
  <c r="DH13" i="3"/>
  <c r="DQ13" i="3"/>
  <c r="JM13" i="3"/>
  <c r="HO13" i="3"/>
  <c r="EU13" i="3"/>
  <c r="V13" i="3"/>
  <c r="GB13" i="3"/>
  <c r="HI13" i="3"/>
  <c r="CY13" i="3"/>
  <c r="IA13" i="3"/>
  <c r="IB13" i="3"/>
  <c r="AL13" i="3"/>
  <c r="EV13" i="3"/>
  <c r="FQ13" i="3"/>
  <c r="BG13" i="3"/>
  <c r="JP13" i="3"/>
  <c r="AP13" i="3"/>
  <c r="KA13" i="3"/>
  <c r="EQ13" i="3"/>
  <c r="K13" i="3"/>
  <c r="CG13" i="3"/>
  <c r="AY13" i="3"/>
  <c r="BY13" i="3"/>
  <c r="HV13" i="3"/>
  <c r="DU13" i="3"/>
  <c r="CU13" i="3"/>
  <c r="FP13" i="3"/>
  <c r="GK13" i="3"/>
  <c r="CC13" i="3"/>
  <c r="C13" i="3"/>
  <c r="FJ13" i="3"/>
  <c r="BR13" i="3"/>
  <c r="HX13" i="3"/>
  <c r="JU13" i="3"/>
  <c r="FK13" i="3"/>
  <c r="CS13" i="3"/>
  <c r="BA13" i="3"/>
  <c r="N13" i="3"/>
  <c r="FT13" i="3"/>
  <c r="GW13" i="3"/>
  <c r="CN13" i="3"/>
  <c r="FE13" i="3"/>
  <c r="EK13" i="3"/>
  <c r="CH13" i="3"/>
  <c r="IN13" i="3"/>
  <c r="Y13" i="3"/>
  <c r="GF13" i="3"/>
  <c r="IK13" i="3"/>
  <c r="AO13" i="3"/>
  <c r="BB13" i="3"/>
  <c r="HH13" i="3"/>
  <c r="IY13" i="3"/>
  <c r="EP13" i="3"/>
  <c r="II13" i="3"/>
  <c r="IM13" i="3"/>
  <c r="DY13" i="3"/>
  <c r="KC13" i="3"/>
  <c r="IX13" i="3"/>
  <c r="HE13" i="3"/>
  <c r="BJ13" i="3"/>
  <c r="HU13" i="3"/>
  <c r="AF13" i="3"/>
  <c r="ES13" i="3"/>
  <c r="GS13" i="3"/>
  <c r="EW13" i="3"/>
  <c r="AR13" i="3"/>
  <c r="ED13" i="3"/>
  <c r="I13" i="3"/>
  <c r="CV13" i="3"/>
  <c r="IR13" i="3"/>
  <c r="DM13" i="3"/>
  <c r="HS13" i="3"/>
  <c r="BZ13" i="3"/>
  <c r="IF13" i="3"/>
  <c r="KE13" i="3"/>
  <c r="FV13" i="3"/>
  <c r="FY13" i="3"/>
  <c r="EB13" i="3"/>
  <c r="ET13" i="3"/>
  <c r="R13" i="3"/>
  <c r="DR13" i="3"/>
  <c r="JN13" i="3"/>
  <c r="IW13" i="3"/>
  <c r="HJ13" i="3"/>
  <c r="DN13" i="3"/>
  <c r="JT13" i="3"/>
  <c r="CA13" i="3"/>
  <c r="HW13" i="3"/>
  <c r="IS13" i="3"/>
  <c r="GC13" i="3"/>
  <c r="HP13" i="3"/>
  <c r="CR13" i="3"/>
  <c r="IC13" i="3"/>
  <c r="BX13" i="3"/>
  <c r="BT13" i="3"/>
  <c r="FX13" i="3"/>
  <c r="GZ13" i="3"/>
  <c r="IT13" i="3"/>
  <c r="EZ13" i="3"/>
  <c r="CL13" i="3"/>
  <c r="AE13" i="3"/>
  <c r="M13" i="3"/>
  <c r="DO13" i="3"/>
  <c r="HA13" i="3"/>
  <c r="CE13" i="3"/>
  <c r="EJ13" i="3"/>
  <c r="JX13" i="3"/>
  <c r="EG13" i="3"/>
  <c r="GT13" i="3"/>
  <c r="FF13" i="3"/>
  <c r="AB13" i="3"/>
  <c r="GD13" i="3"/>
  <c r="EL13" i="3"/>
  <c r="GU13" i="3"/>
  <c r="GY13" i="3"/>
  <c r="FZ13" i="3"/>
  <c r="JE13" i="3"/>
  <c r="FS13" i="3"/>
  <c r="JS13" i="3"/>
  <c r="EN13" i="3"/>
  <c r="JK13" i="3"/>
  <c r="GX13" i="3"/>
  <c r="HQ13" i="3"/>
  <c r="E13" i="3"/>
  <c r="IL13" i="3"/>
  <c r="JO13" i="3"/>
  <c r="EO13" i="3"/>
  <c r="FI13" i="3"/>
  <c r="AH13" i="3"/>
  <c r="BU13" i="3"/>
  <c r="J13" i="3"/>
  <c r="DS13" i="3"/>
  <c r="CO13" i="3"/>
  <c r="AX13" i="3"/>
  <c r="EX13" i="3"/>
  <c r="IO13" i="3"/>
  <c r="DD13" i="3"/>
  <c r="Q13" i="3"/>
  <c r="JR13" i="3"/>
  <c r="JC13" i="3"/>
  <c r="L13" i="3"/>
  <c r="DF13" i="3"/>
  <c r="T13" i="3"/>
  <c r="AS13" i="3"/>
  <c r="BF13" i="3"/>
  <c r="FA13" i="3"/>
  <c r="AJ13" i="3"/>
  <c r="GQ13" i="3"/>
  <c r="FW13" i="3"/>
  <c r="CT13" i="3"/>
  <c r="EC13" i="3"/>
  <c r="HT13" i="3"/>
  <c r="BE13" i="3"/>
  <c r="JF13" i="3"/>
  <c r="GP13" i="3"/>
  <c r="EI13" i="3"/>
  <c r="DG13" i="3"/>
  <c r="HF13" i="3"/>
  <c r="JG13" i="3"/>
  <c r="FH13" i="3"/>
  <c r="IE13" i="3"/>
  <c r="CI13" i="3"/>
  <c r="AQ13" i="3"/>
  <c r="JB13" i="3"/>
  <c r="D13" i="3"/>
  <c r="GN13" i="3"/>
  <c r="FB13" i="3"/>
  <c r="IP13" i="3"/>
  <c r="FN13" i="3"/>
  <c r="BO13" i="3"/>
  <c r="DV13" i="3"/>
  <c r="AA13" i="3"/>
  <c r="AZ13" i="3"/>
  <c r="BP13" i="3"/>
  <c r="T10" i="1" l="1"/>
  <c r="J4" i="1" s="1"/>
  <c r="K4" i="1" s="1"/>
  <c r="V10" i="1"/>
  <c r="E10" i="1" s="1"/>
  <c r="G10" i="1" s="1"/>
  <c r="D6" i="4" s="1"/>
  <c r="R10" i="1"/>
  <c r="S10" i="1"/>
  <c r="E4" i="1" s="1"/>
  <c r="G4" i="1" s="1"/>
  <c r="D4" i="3" s="1"/>
  <c r="W10" i="1"/>
  <c r="J10" i="1" s="1"/>
  <c r="K10" i="1" s="1"/>
  <c r="U10" i="1"/>
  <c r="J7" i="1"/>
  <c r="K7" i="1" s="1"/>
  <c r="J11" i="1"/>
  <c r="K11" i="1" s="1"/>
  <c r="E11" i="1"/>
  <c r="G11" i="1" s="1"/>
  <c r="D7" i="4" s="1"/>
  <c r="E7" i="1"/>
  <c r="G7" i="1" s="1"/>
  <c r="D7" i="3" s="1"/>
  <c r="AG14" i="3"/>
  <c r="CY14" i="3"/>
  <c r="DY14" i="3"/>
  <c r="IZ14" i="3"/>
  <c r="X14" i="3"/>
  <c r="GB14" i="3"/>
  <c r="IU14" i="3"/>
  <c r="FP14" i="3"/>
  <c r="GI14" i="3"/>
  <c r="IN14" i="3"/>
  <c r="DA14" i="3"/>
  <c r="CH14" i="3"/>
  <c r="JI14" i="3"/>
  <c r="I14" i="3"/>
  <c r="BJ14" i="3"/>
  <c r="HP14" i="3"/>
  <c r="FN14" i="3"/>
  <c r="EC14" i="3"/>
  <c r="EK14" i="3"/>
  <c r="FV14" i="3"/>
  <c r="Y14" i="3"/>
  <c r="IP14" i="3"/>
  <c r="CA14" i="3"/>
  <c r="AJ14" i="3"/>
  <c r="HS14" i="3"/>
  <c r="AN14" i="3"/>
  <c r="BT14" i="3"/>
  <c r="CN14" i="3"/>
  <c r="AQ14" i="3"/>
  <c r="M14" i="3"/>
  <c r="HY14" i="3"/>
  <c r="N14" i="3"/>
  <c r="CI14" i="3"/>
  <c r="AO14" i="3"/>
  <c r="CU14" i="3"/>
  <c r="JP14" i="3"/>
  <c r="F14" i="3"/>
  <c r="DE14" i="3"/>
  <c r="E14" i="3"/>
  <c r="O14" i="3"/>
  <c r="GP14" i="3"/>
  <c r="BV14" i="3"/>
  <c r="IK14" i="3"/>
  <c r="BH14" i="3"/>
  <c r="IF14" i="3"/>
  <c r="L14" i="3"/>
  <c r="DR14" i="3"/>
  <c r="IB14" i="3"/>
  <c r="AI14" i="3"/>
  <c r="KA14" i="3"/>
  <c r="FS14" i="3"/>
  <c r="Z14" i="3"/>
  <c r="EG14" i="3"/>
  <c r="FE14" i="3"/>
  <c r="GJ14" i="3"/>
  <c r="CS14" i="3"/>
  <c r="GS14" i="3"/>
  <c r="DQ14" i="3"/>
  <c r="JL14" i="3"/>
  <c r="HO14" i="3"/>
  <c r="DU14" i="3"/>
  <c r="BL14" i="3"/>
  <c r="FY14" i="3"/>
  <c r="DD14" i="3"/>
  <c r="AZ14" i="3"/>
  <c r="AW14" i="3"/>
  <c r="FJ14" i="3"/>
  <c r="JB14" i="3"/>
  <c r="JH14" i="3"/>
  <c r="JV14" i="3"/>
  <c r="ER14" i="3"/>
  <c r="JR14" i="3"/>
  <c r="EA14" i="3"/>
  <c r="JJ14" i="3"/>
  <c r="C14" i="3"/>
  <c r="IA14" i="3"/>
  <c r="AT14" i="3"/>
  <c r="BY14" i="3"/>
  <c r="HQ14" i="3"/>
  <c r="GH14" i="3"/>
  <c r="EB14" i="3"/>
  <c r="HG14" i="3"/>
  <c r="BR14" i="3"/>
  <c r="JF14" i="3"/>
  <c r="EP14" i="3"/>
  <c r="JX14" i="3"/>
  <c r="GL14" i="3"/>
  <c r="CE14" i="3"/>
  <c r="HC14" i="3"/>
  <c r="HK14" i="3"/>
  <c r="IM14" i="3"/>
  <c r="GZ14" i="3"/>
  <c r="HV14" i="3"/>
  <c r="EE14" i="3"/>
  <c r="HZ14" i="3"/>
  <c r="DO14" i="3"/>
  <c r="KE14" i="3"/>
  <c r="AF14" i="3"/>
  <c r="KB14" i="3"/>
  <c r="DS14" i="3"/>
  <c r="AR14" i="3"/>
  <c r="HA14" i="3"/>
  <c r="IR14" i="3"/>
  <c r="EL14" i="3"/>
  <c r="DV14" i="3"/>
  <c r="AS14" i="3"/>
  <c r="CP14" i="3"/>
  <c r="IS14" i="3"/>
  <c r="KC14" i="3"/>
  <c r="CV14" i="3"/>
  <c r="EW14" i="3"/>
  <c r="AX14" i="3"/>
  <c r="FU14" i="3"/>
  <c r="EJ14" i="3"/>
  <c r="EF14" i="3"/>
  <c r="DX14" i="3"/>
  <c r="DF14" i="3"/>
  <c r="BG14" i="3"/>
  <c r="BE14" i="3"/>
  <c r="GO14" i="3"/>
  <c r="DI14" i="3"/>
  <c r="EQ14" i="3"/>
  <c r="HD14" i="3"/>
  <c r="FQ14" i="3"/>
  <c r="JZ14" i="3"/>
  <c r="BU14" i="3"/>
  <c r="IX14" i="3"/>
  <c r="AP14" i="3"/>
  <c r="H14" i="3"/>
  <c r="U14" i="3"/>
  <c r="IQ14" i="3"/>
  <c r="HE14" i="3"/>
  <c r="FH14" i="3"/>
  <c r="JY14" i="3"/>
  <c r="EV14" i="3"/>
  <c r="DG14" i="3"/>
  <c r="JG14" i="3"/>
  <c r="BF14" i="3"/>
  <c r="HM14" i="3"/>
  <c r="FR14" i="3"/>
  <c r="FF14" i="3"/>
  <c r="DJ14" i="3"/>
  <c r="P14" i="3"/>
  <c r="CB14" i="3"/>
  <c r="AH14" i="3"/>
  <c r="JM14" i="3"/>
  <c r="CC14" i="3"/>
  <c r="AD14" i="3"/>
  <c r="JS14" i="3"/>
  <c r="AE14" i="3"/>
  <c r="IC14" i="3"/>
  <c r="EZ14" i="3"/>
  <c r="GQ14" i="3"/>
  <c r="DK14" i="3"/>
  <c r="GW14" i="3"/>
  <c r="HF14" i="3"/>
  <c r="IY14" i="3"/>
  <c r="DC14" i="3"/>
  <c r="FG14" i="3"/>
  <c r="HL14" i="3"/>
  <c r="FC14" i="3"/>
  <c r="GU14" i="3"/>
  <c r="FO14" i="3"/>
  <c r="AV14" i="3"/>
  <c r="JO14" i="3"/>
  <c r="JE14" i="3"/>
  <c r="GR14" i="3"/>
  <c r="DB14" i="3"/>
  <c r="GX14" i="3"/>
  <c r="DH14" i="3"/>
  <c r="HU14" i="3"/>
  <c r="IH14" i="3"/>
  <c r="DP14" i="3"/>
  <c r="AK14" i="3"/>
  <c r="FM14" i="3"/>
  <c r="EI14" i="3"/>
  <c r="EH14" i="3"/>
  <c r="FL14" i="3"/>
  <c r="KD14" i="3"/>
  <c r="BD14" i="3"/>
  <c r="IW14" i="3"/>
  <c r="JW14" i="3"/>
  <c r="BK14" i="3"/>
  <c r="HB14" i="3"/>
  <c r="IJ14" i="3"/>
  <c r="V14" i="3"/>
  <c r="GN14" i="3"/>
  <c r="BW14" i="3"/>
  <c r="CG14" i="3"/>
  <c r="FK14" i="3"/>
  <c r="EM14" i="3"/>
  <c r="GA14" i="3"/>
  <c r="ET14" i="3"/>
  <c r="ED14" i="3"/>
  <c r="BB14" i="3"/>
  <c r="IO14" i="3"/>
  <c r="JU14" i="3"/>
  <c r="DZ14" i="3"/>
  <c r="HJ14" i="3"/>
  <c r="AB14" i="3"/>
  <c r="CW14" i="3"/>
  <c r="CD14" i="3"/>
  <c r="AU14" i="3"/>
  <c r="CZ14" i="3"/>
  <c r="IL14" i="3"/>
  <c r="JK14" i="3"/>
  <c r="AY14" i="3"/>
  <c r="BM14" i="3"/>
  <c r="HR14" i="3"/>
  <c r="DM14" i="3"/>
  <c r="CT14" i="3"/>
  <c r="S14" i="3"/>
  <c r="BI14" i="3"/>
  <c r="BX14" i="3"/>
  <c r="GD14" i="3"/>
  <c r="AL14" i="3"/>
  <c r="D14" i="3"/>
  <c r="EN14" i="3"/>
  <c r="CQ14" i="3"/>
  <c r="EY14" i="3"/>
  <c r="CK14" i="3"/>
  <c r="BQ14" i="3"/>
  <c r="CF14" i="3"/>
  <c r="K14" i="3"/>
  <c r="HI14" i="3"/>
  <c r="CM14" i="3"/>
  <c r="IT14" i="3"/>
  <c r="EO14" i="3"/>
  <c r="ES14" i="3"/>
  <c r="JC14" i="3"/>
  <c r="EX14" i="3"/>
  <c r="DL14" i="3"/>
  <c r="GG14" i="3"/>
  <c r="R14" i="3"/>
  <c r="FZ14" i="3"/>
  <c r="BP14" i="3"/>
  <c r="EU14" i="3"/>
  <c r="II14" i="3"/>
  <c r="CO14" i="3"/>
  <c r="GE14" i="3"/>
  <c r="CR14" i="3"/>
  <c r="JT14" i="3"/>
  <c r="Q14" i="3"/>
  <c r="GC14" i="3"/>
  <c r="T14" i="3"/>
  <c r="DW14" i="3"/>
  <c r="FI14" i="3"/>
  <c r="BS14" i="3"/>
  <c r="BO14" i="3"/>
  <c r="FD14" i="3"/>
  <c r="JD14" i="3"/>
  <c r="HH14" i="3"/>
  <c r="HT14" i="3"/>
  <c r="FB14" i="3"/>
  <c r="FT14" i="3"/>
  <c r="CJ14" i="3"/>
  <c r="HW14" i="3"/>
  <c r="GV14" i="3"/>
  <c r="CL14" i="3"/>
  <c r="GF14" i="3"/>
  <c r="BZ14" i="3"/>
  <c r="IV14" i="3"/>
  <c r="GT14" i="3"/>
  <c r="AM14" i="3"/>
  <c r="IE14" i="3"/>
  <c r="JN14" i="3"/>
  <c r="BA14" i="3"/>
  <c r="DN14" i="3"/>
  <c r="IG14" i="3"/>
  <c r="BN14" i="3"/>
  <c r="FW14" i="3"/>
  <c r="J14" i="3"/>
  <c r="DT14" i="3"/>
  <c r="HX14" i="3"/>
  <c r="AC14" i="3"/>
  <c r="AA14" i="3"/>
  <c r="JQ14" i="3"/>
  <c r="FX14" i="3"/>
  <c r="BC14" i="3"/>
  <c r="G14" i="3"/>
  <c r="W14" i="3"/>
  <c r="GY14" i="3"/>
  <c r="CX14" i="3"/>
  <c r="HN14" i="3"/>
  <c r="FA14" i="3"/>
  <c r="GM14" i="3"/>
  <c r="JA14" i="3"/>
  <c r="GK14" i="3"/>
  <c r="ID14" i="3"/>
  <c r="J8" i="1" l="1"/>
  <c r="K8" i="1" s="1"/>
  <c r="L10" i="1"/>
  <c r="M10" i="1"/>
  <c r="L4" i="1"/>
  <c r="M4" i="1"/>
  <c r="L11" i="1"/>
  <c r="M11" i="1"/>
  <c r="L7" i="1"/>
  <c r="M7" i="1"/>
  <c r="E8" i="1"/>
  <c r="G8" i="1" s="1"/>
  <c r="D4" i="4" s="1"/>
  <c r="M8" i="1" l="1"/>
  <c r="L8" i="1"/>
  <c r="N8" i="1"/>
  <c r="C4" i="4"/>
  <c r="N11" i="1"/>
  <c r="C7" i="4"/>
  <c r="C4" i="3"/>
  <c r="N4" i="1"/>
  <c r="N7" i="1"/>
  <c r="C7" i="3"/>
  <c r="C6" i="4"/>
  <c r="N10" i="1"/>
  <c r="BN15" i="3" l="1"/>
  <c r="AX15" i="3"/>
  <c r="FX15" i="3"/>
  <c r="GW15" i="3"/>
  <c r="HY15" i="3"/>
  <c r="W15" i="3"/>
  <c r="JU15" i="3"/>
  <c r="BJ15" i="3"/>
  <c r="FI15" i="3"/>
  <c r="DM15" i="3"/>
  <c r="KD15" i="3"/>
  <c r="BM15" i="3"/>
  <c r="BY15" i="3"/>
  <c r="CC15" i="3"/>
  <c r="BL15" i="3"/>
  <c r="HH15" i="3"/>
  <c r="AY15" i="3"/>
  <c r="DQ15" i="3"/>
  <c r="DA15" i="3"/>
  <c r="JO15" i="3"/>
  <c r="M15" i="3"/>
  <c r="AB15" i="3"/>
  <c r="DF15" i="3"/>
  <c r="AK15" i="3"/>
  <c r="JI15" i="3"/>
  <c r="BB15" i="3"/>
  <c r="DC15" i="3"/>
  <c r="FF15" i="3"/>
  <c r="JC15" i="3"/>
  <c r="FQ15" i="3"/>
  <c r="JL15" i="3"/>
  <c r="HC15" i="3"/>
  <c r="AP15" i="3"/>
  <c r="AQ15" i="3"/>
  <c r="GP15" i="3"/>
  <c r="U15" i="3"/>
  <c r="EJ15" i="3"/>
  <c r="DT15" i="3"/>
  <c r="AS15" i="3"/>
  <c r="DL15" i="3"/>
  <c r="FC15" i="3"/>
  <c r="BD15" i="3"/>
  <c r="BP15" i="3"/>
  <c r="BT15" i="3"/>
  <c r="KE15" i="3"/>
  <c r="C15" i="3"/>
  <c r="CS15" i="3"/>
  <c r="ET15" i="3"/>
  <c r="EX15" i="3"/>
  <c r="IA15" i="3"/>
  <c r="FK15" i="3"/>
  <c r="DK15" i="3"/>
  <c r="GK15" i="3"/>
  <c r="AZ15" i="3"/>
  <c r="GO15" i="3"/>
  <c r="HO15" i="3"/>
  <c r="HZ15" i="3"/>
  <c r="FR15" i="3"/>
  <c r="DR15" i="3"/>
  <c r="CU15" i="3"/>
  <c r="IL15" i="3"/>
  <c r="CF15" i="3"/>
  <c r="HW15" i="3"/>
  <c r="GV15" i="3"/>
  <c r="DG15" i="3"/>
  <c r="AI15" i="3"/>
  <c r="FZ15" i="3"/>
  <c r="AU15" i="3"/>
  <c r="IZ15" i="3"/>
  <c r="DX15" i="3"/>
  <c r="AL15" i="3"/>
  <c r="IM15" i="3"/>
  <c r="AG15" i="3"/>
  <c r="DB15" i="3"/>
  <c r="HG15" i="3"/>
  <c r="EW15" i="3"/>
  <c r="GY15" i="3"/>
  <c r="DW15" i="3"/>
  <c r="BC15" i="3"/>
  <c r="GE15" i="3"/>
  <c r="JF15" i="3"/>
  <c r="EI15" i="3"/>
  <c r="HI15" i="3"/>
  <c r="CH15" i="3"/>
  <c r="KC15" i="3"/>
  <c r="BO15" i="3"/>
  <c r="EH15" i="3"/>
  <c r="IE15" i="3"/>
  <c r="HX15" i="3"/>
  <c r="EA15" i="3"/>
  <c r="HA15" i="3"/>
  <c r="BR15" i="3"/>
  <c r="HU15" i="3"/>
  <c r="IU15" i="3"/>
  <c r="T15" i="3"/>
  <c r="DY15" i="3"/>
  <c r="EK15" i="3"/>
  <c r="EO15" i="3"/>
  <c r="HK15" i="3"/>
  <c r="EZ15" i="3"/>
  <c r="FH15" i="3"/>
  <c r="GZ15" i="3"/>
  <c r="HJ15" i="3"/>
  <c r="HN15" i="3"/>
  <c r="FN15" i="3"/>
  <c r="F15" i="3"/>
  <c r="FW15" i="3"/>
  <c r="IW15" i="3"/>
  <c r="AF15" i="3"/>
  <c r="CW15" i="3"/>
  <c r="HS15" i="3"/>
  <c r="DJ15" i="3"/>
  <c r="FD15" i="3"/>
  <c r="DO15" i="3"/>
  <c r="AJ15" i="3"/>
  <c r="EN15" i="3"/>
  <c r="IN15" i="3"/>
  <c r="JS15" i="3"/>
  <c r="FG15" i="3"/>
  <c r="GC15" i="3"/>
  <c r="R15" i="3"/>
  <c r="G15" i="3"/>
  <c r="IJ15" i="3"/>
  <c r="GB15" i="3"/>
  <c r="DV15" i="3"/>
  <c r="O15" i="3"/>
  <c r="JM15" i="3"/>
  <c r="BA15" i="3"/>
  <c r="EP15" i="3"/>
  <c r="II15" i="3"/>
  <c r="CL15" i="3"/>
  <c r="HB15" i="3"/>
  <c r="HF15" i="3"/>
  <c r="EV15" i="3"/>
  <c r="IY15" i="3"/>
  <c r="HT15" i="3"/>
  <c r="E15" i="3"/>
  <c r="JV15" i="3"/>
  <c r="JZ15" i="3"/>
  <c r="CB15" i="3"/>
  <c r="HR15" i="3"/>
  <c r="Y15" i="3"/>
  <c r="AR15" i="3"/>
  <c r="EL15" i="3"/>
  <c r="DS15" i="3"/>
  <c r="CQ15" i="3"/>
  <c r="IG15" i="3"/>
  <c r="FJ15" i="3"/>
  <c r="DH15" i="3"/>
  <c r="JJ15" i="3"/>
  <c r="IK15" i="3"/>
  <c r="GA15" i="3"/>
  <c r="GR15" i="3"/>
  <c r="AT15" i="3"/>
  <c r="BF15" i="3"/>
  <c r="BK15" i="3"/>
  <c r="JQ15" i="3"/>
  <c r="D15" i="3"/>
  <c r="AH15" i="3"/>
  <c r="JD15" i="3"/>
  <c r="JN15" i="3"/>
  <c r="JR15" i="3"/>
  <c r="JT15" i="3"/>
  <c r="CM15" i="3"/>
  <c r="S15" i="3"/>
  <c r="CG15" i="3"/>
  <c r="BQ15" i="3"/>
  <c r="HD15" i="3"/>
  <c r="IC15" i="3"/>
  <c r="BZ15" i="3"/>
  <c r="CX15" i="3"/>
  <c r="DI15" i="3"/>
  <c r="DN15" i="3"/>
  <c r="FM15" i="3"/>
  <c r="BG15" i="3"/>
  <c r="ID15" i="3"/>
  <c r="GS15" i="3"/>
  <c r="GM15" i="3"/>
  <c r="FT15" i="3"/>
  <c r="JG15" i="3"/>
  <c r="IX15" i="3"/>
  <c r="FV15" i="3"/>
  <c r="J15" i="3"/>
  <c r="Z15" i="3"/>
  <c r="GF15" i="3"/>
  <c r="CY15" i="3"/>
  <c r="EU15" i="3"/>
  <c r="Q15" i="3"/>
  <c r="IR15" i="3"/>
  <c r="EB15" i="3"/>
  <c r="EF15" i="3"/>
  <c r="GU15" i="3"/>
  <c r="AM15" i="3"/>
  <c r="K15" i="3"/>
  <c r="BX15" i="3"/>
  <c r="BH15" i="3"/>
  <c r="GN15" i="3"/>
  <c r="HM15" i="3"/>
  <c r="BV15" i="3"/>
  <c r="CE15" i="3"/>
  <c r="FB15" i="3"/>
  <c r="DU15" i="3"/>
  <c r="JX15" i="3"/>
  <c r="L15" i="3"/>
  <c r="FS15" i="3"/>
  <c r="GD15" i="3"/>
  <c r="GH15" i="3"/>
  <c r="BU15" i="3"/>
  <c r="N15" i="3"/>
  <c r="KA15" i="3"/>
  <c r="H15" i="3"/>
  <c r="FO15" i="3"/>
  <c r="AW15" i="3"/>
  <c r="EE15" i="3"/>
  <c r="AO15" i="3"/>
  <c r="CO15" i="3"/>
  <c r="HE15" i="3"/>
  <c r="BI15" i="3"/>
  <c r="JE15" i="3"/>
  <c r="HL15" i="3"/>
  <c r="GL15" i="3"/>
  <c r="CD15" i="3"/>
  <c r="IV15" i="3"/>
  <c r="P15" i="3"/>
  <c r="JK15" i="3"/>
  <c r="BS15" i="3"/>
  <c r="JP15" i="3"/>
  <c r="DP15" i="3"/>
  <c r="I15" i="3"/>
  <c r="FA15" i="3"/>
  <c r="GJ15" i="3"/>
  <c r="GT15" i="3"/>
  <c r="GX15" i="3"/>
  <c r="ED15" i="3"/>
  <c r="ER15" i="3"/>
  <c r="BW15" i="3"/>
  <c r="ES15" i="3"/>
  <c r="EC15" i="3"/>
  <c r="CT15" i="3"/>
  <c r="EG15" i="3"/>
  <c r="CP15" i="3"/>
  <c r="EQ15" i="3"/>
  <c r="HQ15" i="3"/>
  <c r="CJ15" i="3"/>
  <c r="JA15" i="3"/>
  <c r="AA15" i="3"/>
  <c r="HV15" i="3"/>
  <c r="IF15" i="3"/>
  <c r="IP15" i="3"/>
  <c r="IT15" i="3"/>
  <c r="IB15" i="3"/>
  <c r="HP15" i="3"/>
  <c r="GQ15" i="3"/>
  <c r="FY15" i="3"/>
  <c r="FL15" i="3"/>
  <c r="IH15" i="3"/>
  <c r="GI15" i="3"/>
  <c r="CV15" i="3"/>
  <c r="CZ15" i="3"/>
  <c r="IS15" i="3"/>
  <c r="CN15" i="3"/>
  <c r="AN15" i="3"/>
  <c r="FU15" i="3"/>
  <c r="JW15" i="3"/>
  <c r="CR15" i="3"/>
  <c r="CK15" i="3"/>
  <c r="JH15" i="3"/>
  <c r="CA15" i="3"/>
  <c r="AE15" i="3"/>
  <c r="EY15" i="3"/>
  <c r="FE15" i="3"/>
  <c r="CI15" i="3"/>
  <c r="AV15" i="3"/>
  <c r="AD15" i="3"/>
  <c r="X15" i="3"/>
  <c r="JY15" i="3"/>
  <c r="V15" i="3"/>
  <c r="JB15" i="3"/>
  <c r="FP15" i="3"/>
  <c r="AC15" i="3"/>
  <c r="EM15" i="3"/>
  <c r="IO15" i="3"/>
  <c r="DE15" i="3"/>
  <c r="DZ15" i="3"/>
  <c r="BE15" i="3"/>
  <c r="DD15" i="3"/>
  <c r="IQ15" i="3"/>
  <c r="GG15" i="3"/>
  <c r="KB15" i="3"/>
  <c r="CC12" i="3"/>
  <c r="IA12" i="3"/>
  <c r="HO12" i="3"/>
  <c r="GS12" i="3"/>
  <c r="AS12" i="3"/>
  <c r="IU12" i="3"/>
  <c r="JE12" i="3"/>
  <c r="AG12" i="3"/>
  <c r="HX12" i="3"/>
  <c r="DM12" i="3"/>
  <c r="BO12" i="3"/>
  <c r="JA12" i="3"/>
  <c r="BR12" i="3"/>
  <c r="JI12" i="3"/>
  <c r="CU12" i="3"/>
  <c r="FB12" i="3"/>
  <c r="GB12" i="3"/>
  <c r="IT12" i="3"/>
  <c r="N12" i="3"/>
  <c r="FT12" i="3"/>
  <c r="AV12" i="3"/>
  <c r="AU12" i="3"/>
  <c r="IF12" i="3"/>
  <c r="JC12" i="3"/>
  <c r="DO12" i="3"/>
  <c r="JS12" i="3"/>
  <c r="AO12" i="3"/>
  <c r="BN12" i="3"/>
  <c r="DI12" i="3"/>
  <c r="AP12" i="3"/>
  <c r="BW12" i="3"/>
  <c r="GM12" i="3"/>
  <c r="HF12" i="3"/>
  <c r="DY12" i="3"/>
  <c r="BM12" i="3"/>
  <c r="S12" i="3"/>
  <c r="HY12" i="3"/>
  <c r="Q12" i="3"/>
  <c r="DV12" i="3"/>
  <c r="AC12" i="3"/>
  <c r="AK12" i="3"/>
  <c r="AJ12" i="3"/>
  <c r="EQ12" i="3"/>
  <c r="CN12" i="3"/>
  <c r="FP12" i="3"/>
  <c r="HU12" i="3"/>
  <c r="BX12" i="3"/>
  <c r="JL12" i="3"/>
  <c r="JX12" i="3"/>
  <c r="GX12" i="3"/>
  <c r="IG12" i="3"/>
  <c r="GJ12" i="3"/>
  <c r="BE12" i="3"/>
  <c r="DB12" i="3"/>
  <c r="H12" i="3"/>
  <c r="AL12" i="3"/>
  <c r="JY12" i="3"/>
  <c r="HT12" i="3"/>
  <c r="HE12" i="3"/>
  <c r="DC12" i="3"/>
  <c r="BI12" i="3"/>
  <c r="JZ12" i="3"/>
  <c r="M12" i="3"/>
  <c r="BC12" i="3"/>
  <c r="FN12" i="3"/>
  <c r="T12" i="3"/>
  <c r="R12" i="3"/>
  <c r="BQ12" i="3"/>
  <c r="D12" i="3"/>
  <c r="HI12" i="3"/>
  <c r="EV12" i="3"/>
  <c r="CF12" i="3"/>
  <c r="IE12" i="3"/>
  <c r="AW12" i="3"/>
  <c r="GC12" i="3"/>
  <c r="AZ12" i="3"/>
  <c r="BP12" i="3"/>
  <c r="DH12" i="3"/>
  <c r="HS12" i="3"/>
  <c r="FG12" i="3"/>
  <c r="JV12" i="3"/>
  <c r="GT12" i="3"/>
  <c r="DT12" i="3"/>
  <c r="DX12" i="3"/>
  <c r="DQ12" i="3"/>
  <c r="JM12" i="3"/>
  <c r="FL12" i="3"/>
  <c r="AB12" i="3"/>
  <c r="DZ12" i="3"/>
  <c r="AR12" i="3"/>
  <c r="JD12" i="3"/>
  <c r="HA12" i="3"/>
  <c r="DD12" i="3"/>
  <c r="IH12" i="3"/>
  <c r="AT12" i="3"/>
  <c r="DE12" i="3"/>
  <c r="DJ12" i="3"/>
  <c r="IZ12" i="3"/>
  <c r="CP12" i="3"/>
  <c r="CA12" i="3"/>
  <c r="FK12" i="3"/>
  <c r="HM12" i="3"/>
  <c r="FI12" i="3"/>
  <c r="GA12" i="3"/>
  <c r="BL12" i="3"/>
  <c r="FO12" i="3"/>
  <c r="IO12" i="3"/>
  <c r="BD12" i="3"/>
  <c r="GZ12" i="3"/>
  <c r="EH12" i="3"/>
  <c r="JU12" i="3"/>
  <c r="EW12" i="3"/>
  <c r="W12" i="3"/>
  <c r="HN12" i="3"/>
  <c r="HJ12" i="3"/>
  <c r="JK12" i="3"/>
  <c r="FM12" i="3"/>
  <c r="IQ12" i="3"/>
  <c r="CQ12" i="3"/>
  <c r="FZ12" i="3"/>
  <c r="GU12" i="3"/>
  <c r="GV12" i="3"/>
  <c r="BK12" i="3"/>
  <c r="GF12" i="3"/>
  <c r="FU12" i="3"/>
  <c r="JQ12" i="3"/>
  <c r="FC12" i="3"/>
  <c r="CH12" i="3"/>
  <c r="IM12" i="3"/>
  <c r="FX12" i="3"/>
  <c r="BZ12" i="3"/>
  <c r="EC12" i="3"/>
  <c r="GY12" i="3"/>
  <c r="CK12" i="3"/>
  <c r="IP12" i="3"/>
  <c r="FQ12" i="3"/>
  <c r="F12" i="3"/>
  <c r="ID12" i="3"/>
  <c r="IV12" i="3"/>
  <c r="EG12" i="3"/>
  <c r="EB12" i="3"/>
  <c r="CJ12" i="3"/>
  <c r="AY12" i="3"/>
  <c r="GE12" i="3"/>
  <c r="ES12" i="3"/>
  <c r="CG12" i="3"/>
  <c r="EF12" i="3"/>
  <c r="EY12" i="3"/>
  <c r="JG12" i="3"/>
  <c r="GK12" i="3"/>
  <c r="CY12" i="3"/>
  <c r="IY12" i="3"/>
  <c r="L12" i="3"/>
  <c r="JT12" i="3"/>
  <c r="I12" i="3"/>
  <c r="E12" i="3"/>
  <c r="AA12" i="3"/>
  <c r="U12" i="3"/>
  <c r="IR12" i="3"/>
  <c r="CX12" i="3"/>
  <c r="CT12" i="3"/>
  <c r="DF12" i="3"/>
  <c r="CV12" i="3"/>
  <c r="GH12" i="3"/>
  <c r="DK12" i="3"/>
  <c r="BG12" i="3"/>
  <c r="DW12" i="3"/>
  <c r="DA12" i="3"/>
  <c r="HR12" i="3"/>
  <c r="CB12" i="3"/>
  <c r="IW12" i="3"/>
  <c r="BS12" i="3"/>
  <c r="AF12" i="3"/>
  <c r="KB12" i="3"/>
  <c r="EP12" i="3"/>
  <c r="O12" i="3"/>
  <c r="C12" i="3"/>
  <c r="CO12" i="3"/>
  <c r="BF12" i="3"/>
  <c r="EX12" i="3"/>
  <c r="JR12" i="3"/>
  <c r="GW12" i="3"/>
  <c r="JN12" i="3"/>
  <c r="IK12" i="3"/>
  <c r="AI12" i="3"/>
  <c r="GN12" i="3"/>
  <c r="EN12" i="3"/>
  <c r="HW12" i="3"/>
  <c r="HH12" i="3"/>
  <c r="EO12" i="3"/>
  <c r="BJ12" i="3"/>
  <c r="IS12" i="3"/>
  <c r="EZ12" i="3"/>
  <c r="FY12" i="3"/>
  <c r="HP12" i="3"/>
  <c r="BT12" i="3"/>
  <c r="FW12" i="3"/>
  <c r="II12" i="3"/>
  <c r="Y12" i="3"/>
  <c r="DL12" i="3"/>
  <c r="FV12" i="3"/>
  <c r="BB12" i="3"/>
  <c r="EI12" i="3"/>
  <c r="ED12" i="3"/>
  <c r="EK12" i="3"/>
  <c r="HK12" i="3"/>
  <c r="DN12" i="3"/>
  <c r="BU12" i="3"/>
  <c r="JP12" i="3"/>
  <c r="CD12" i="3"/>
  <c r="GI12" i="3"/>
  <c r="AN12" i="3"/>
  <c r="CZ12" i="3"/>
  <c r="Z12" i="3"/>
  <c r="GP12" i="3"/>
  <c r="CS12" i="3"/>
  <c r="FH12" i="3"/>
  <c r="KC12" i="3"/>
  <c r="HL12" i="3"/>
  <c r="IN12" i="3"/>
  <c r="JF12" i="3"/>
  <c r="BH12" i="3"/>
  <c r="JJ12" i="3"/>
  <c r="IJ12" i="3"/>
  <c r="FD12" i="3"/>
  <c r="K12" i="3"/>
  <c r="JB12" i="3"/>
  <c r="EU12" i="3"/>
  <c r="EM12" i="3"/>
  <c r="GQ12" i="3"/>
  <c r="GR12" i="3"/>
  <c r="CE12" i="3"/>
  <c r="FF12" i="3"/>
  <c r="G12" i="3"/>
  <c r="BY12" i="3"/>
  <c r="CR12" i="3"/>
  <c r="HG12" i="3"/>
  <c r="GL12" i="3"/>
  <c r="P12" i="3"/>
  <c r="X12" i="3"/>
  <c r="JO12" i="3"/>
  <c r="KD12" i="3"/>
  <c r="HQ12" i="3"/>
  <c r="AH12" i="3"/>
  <c r="BV12" i="3"/>
  <c r="GO12" i="3"/>
  <c r="DU12" i="3"/>
  <c r="GG12" i="3"/>
  <c r="HB12" i="3"/>
  <c r="IL12" i="3"/>
  <c r="ET12" i="3"/>
  <c r="CM12" i="3"/>
  <c r="IC12" i="3"/>
  <c r="V12" i="3"/>
  <c r="BA12" i="3"/>
  <c r="AM12" i="3"/>
  <c r="DS12" i="3"/>
  <c r="JW12" i="3"/>
  <c r="AQ12" i="3"/>
  <c r="AE12" i="3"/>
  <c r="CL12" i="3"/>
  <c r="EL12" i="3"/>
  <c r="FS12" i="3"/>
  <c r="HD12" i="3"/>
  <c r="HC12" i="3"/>
  <c r="FR12" i="3"/>
  <c r="FA12" i="3"/>
  <c r="FJ12" i="3"/>
  <c r="AD12" i="3"/>
  <c r="EJ12" i="3"/>
  <c r="EA12" i="3"/>
  <c r="KA12" i="3"/>
  <c r="IX12" i="3"/>
  <c r="ER12" i="3"/>
  <c r="CW12" i="3"/>
  <c r="EE12" i="3"/>
  <c r="DP12" i="3"/>
  <c r="JH12" i="3"/>
  <c r="KE12" i="3"/>
  <c r="HZ12" i="3"/>
  <c r="GD12" i="3"/>
  <c r="DG12" i="3"/>
  <c r="IB12" i="3"/>
  <c r="HV12" i="3"/>
  <c r="AX12" i="3"/>
  <c r="DR12" i="3"/>
  <c r="CI12" i="3"/>
  <c r="J12" i="3"/>
  <c r="FE12" i="3"/>
  <c r="II15" i="4"/>
  <c r="EI15" i="4"/>
  <c r="FR15" i="4"/>
  <c r="ID15" i="4"/>
  <c r="DS15" i="4"/>
  <c r="IM15" i="4"/>
  <c r="GE15" i="4"/>
  <c r="HQ15" i="4"/>
  <c r="Z15" i="4"/>
  <c r="FU15" i="4"/>
  <c r="CM15" i="4"/>
  <c r="HF15" i="4"/>
  <c r="FK15" i="4"/>
  <c r="BP15" i="4"/>
  <c r="AV15" i="4"/>
  <c r="JZ15" i="4"/>
  <c r="AA15" i="4"/>
  <c r="JU15" i="4"/>
  <c r="GD15" i="4"/>
  <c r="CW15" i="4"/>
  <c r="HO15" i="4"/>
  <c r="DF15" i="4"/>
  <c r="DR15" i="4"/>
  <c r="BF15" i="4"/>
  <c r="R15" i="4"/>
  <c r="BN15" i="4"/>
  <c r="IO15" i="4"/>
  <c r="Q15" i="4"/>
  <c r="GZ15" i="4"/>
  <c r="GR15" i="4"/>
  <c r="GX15" i="4"/>
  <c r="IC15" i="4"/>
  <c r="EB15" i="4"/>
  <c r="DE15" i="4"/>
  <c r="DO15" i="4"/>
  <c r="IY15" i="4"/>
  <c r="D15" i="4"/>
  <c r="GJ15" i="4"/>
  <c r="BC15" i="4"/>
  <c r="EN15" i="4"/>
  <c r="JF15" i="4"/>
  <c r="DQ15" i="4"/>
  <c r="HI15" i="4"/>
  <c r="GN15" i="4"/>
  <c r="JS15" i="4"/>
  <c r="FO15" i="4"/>
  <c r="HA15" i="4"/>
  <c r="W15" i="4"/>
  <c r="AY15" i="4"/>
  <c r="HY15" i="4"/>
  <c r="BT15" i="4"/>
  <c r="CU15" i="4"/>
  <c r="JP15" i="4"/>
  <c r="BI15" i="4"/>
  <c r="FX15" i="4"/>
  <c r="BQ15" i="4"/>
  <c r="GP15" i="4"/>
  <c r="EL15" i="4"/>
  <c r="CY15" i="4"/>
  <c r="IH15" i="4"/>
  <c r="JN15" i="4"/>
  <c r="N15" i="4"/>
  <c r="IS15" i="4"/>
  <c r="FL15" i="4"/>
  <c r="AI15" i="4"/>
  <c r="JR15" i="4"/>
  <c r="JC15" i="4"/>
  <c r="CV15" i="4"/>
  <c r="GT15" i="4"/>
  <c r="IF15" i="4"/>
  <c r="BY15" i="4"/>
  <c r="CI15" i="4"/>
  <c r="DZ15" i="4"/>
  <c r="KD15" i="4"/>
  <c r="GB15" i="4"/>
  <c r="FH15" i="4"/>
  <c r="I15" i="4"/>
  <c r="FG15" i="4"/>
  <c r="DA15" i="4"/>
  <c r="KC15" i="4"/>
  <c r="FB15" i="4"/>
  <c r="GK15" i="4"/>
  <c r="EQ15" i="4"/>
  <c r="KA15" i="4"/>
  <c r="IG15" i="4"/>
  <c r="CF15" i="4"/>
  <c r="DX15" i="4"/>
  <c r="Y15" i="4"/>
  <c r="HE15" i="4"/>
  <c r="DI15" i="4"/>
  <c r="AG15" i="4"/>
  <c r="CP15" i="4"/>
  <c r="CO15" i="4"/>
  <c r="GW15" i="4"/>
  <c r="T15" i="4"/>
  <c r="AH15" i="4"/>
  <c r="AK15" i="4"/>
  <c r="JG15" i="4"/>
  <c r="IT15" i="4"/>
  <c r="IB15" i="4"/>
  <c r="IV15" i="4"/>
  <c r="EO15" i="4"/>
  <c r="EW15" i="4"/>
  <c r="HP15" i="4"/>
  <c r="DJ15" i="4"/>
  <c r="GC15" i="4"/>
  <c r="JW15" i="4"/>
  <c r="FV15" i="4"/>
  <c r="EP15" i="4"/>
  <c r="AW15" i="4"/>
  <c r="JT15" i="4"/>
  <c r="ED15" i="4"/>
  <c r="AR15" i="4"/>
  <c r="IZ15" i="4"/>
  <c r="IN15" i="4"/>
  <c r="P15" i="4"/>
  <c r="EG15" i="4"/>
  <c r="CQ15" i="4"/>
  <c r="E15" i="4"/>
  <c r="EZ15" i="4"/>
  <c r="HD15" i="4"/>
  <c r="AT15" i="4"/>
  <c r="L15" i="4"/>
  <c r="EE15" i="4"/>
  <c r="IW15" i="4"/>
  <c r="DM15" i="4"/>
  <c r="ET15" i="4"/>
  <c r="AC15" i="4"/>
  <c r="KE15" i="4"/>
  <c r="JB15" i="4"/>
  <c r="G15" i="4"/>
  <c r="JD15" i="4"/>
  <c r="DY15" i="4"/>
  <c r="FY15" i="4"/>
  <c r="EC15" i="4"/>
  <c r="JV15" i="4"/>
  <c r="GI15" i="4"/>
  <c r="AS15" i="4"/>
  <c r="BA15" i="4"/>
  <c r="JA15" i="4"/>
  <c r="CC15" i="4"/>
  <c r="J15" i="4"/>
  <c r="JO15" i="4"/>
  <c r="BM15" i="4"/>
  <c r="HJ15" i="4"/>
  <c r="HK15" i="4"/>
  <c r="K15" i="4"/>
  <c r="EX15" i="4"/>
  <c r="GU15" i="4"/>
  <c r="IX15" i="4"/>
  <c r="JL15" i="4"/>
  <c r="HN15" i="4"/>
  <c r="HH15" i="4"/>
  <c r="FM15" i="4"/>
  <c r="H15" i="4"/>
  <c r="DH15" i="4"/>
  <c r="AQ15" i="4"/>
  <c r="HC15" i="4"/>
  <c r="AZ15" i="4"/>
  <c r="CX15" i="4"/>
  <c r="DL15" i="4"/>
  <c r="BJ15" i="4"/>
  <c r="FQ15" i="4"/>
  <c r="DT15" i="4"/>
  <c r="GA15" i="4"/>
  <c r="IU15" i="4"/>
  <c r="IA15" i="4"/>
  <c r="CS15" i="4"/>
  <c r="IR15" i="4"/>
  <c r="JM15" i="4"/>
  <c r="BZ15" i="4"/>
  <c r="BV15" i="4"/>
  <c r="EJ15" i="4"/>
  <c r="IJ15" i="4"/>
  <c r="AM15" i="4"/>
  <c r="EV15" i="4"/>
  <c r="DP15" i="4"/>
  <c r="BX15" i="4"/>
  <c r="FP15" i="4"/>
  <c r="JJ15" i="4"/>
  <c r="EF15" i="4"/>
  <c r="BK15" i="4"/>
  <c r="BO15" i="4"/>
  <c r="HB15" i="4"/>
  <c r="CE15" i="4"/>
  <c r="EH15" i="4"/>
  <c r="CR15" i="4"/>
  <c r="ES15" i="4"/>
  <c r="BU15" i="4"/>
  <c r="HL15" i="4"/>
  <c r="CT15" i="4"/>
  <c r="JY15" i="4"/>
  <c r="AE15" i="4"/>
  <c r="CZ15" i="4"/>
  <c r="BB15" i="4"/>
  <c r="CH15" i="4"/>
  <c r="IE15" i="4"/>
  <c r="AU15" i="4"/>
  <c r="HV15" i="4"/>
  <c r="DD15" i="4"/>
  <c r="CL15" i="4"/>
  <c r="FT15" i="4"/>
  <c r="M15" i="4"/>
  <c r="BE15" i="4"/>
  <c r="JX15" i="4"/>
  <c r="HS15" i="4"/>
  <c r="DK15" i="4"/>
  <c r="EA15" i="4"/>
  <c r="U15" i="4"/>
  <c r="FD15" i="4"/>
  <c r="FS15" i="4"/>
  <c r="ER15" i="4"/>
  <c r="JQ15" i="4"/>
  <c r="HT15" i="4"/>
  <c r="CN15" i="4"/>
  <c r="CD15" i="4"/>
  <c r="CK15" i="4"/>
  <c r="IK15" i="4"/>
  <c r="C15" i="4"/>
  <c r="CA15" i="4"/>
  <c r="EY15" i="4"/>
  <c r="BD15" i="4"/>
  <c r="GG15" i="4"/>
  <c r="IQ15" i="4"/>
  <c r="GS15" i="4"/>
  <c r="FN15" i="4"/>
  <c r="BL15" i="4"/>
  <c r="DV15" i="4"/>
  <c r="GM15" i="4"/>
  <c r="GQ15" i="4"/>
  <c r="FJ15" i="4"/>
  <c r="HU15" i="4"/>
  <c r="JI15" i="4"/>
  <c r="FC15" i="4"/>
  <c r="FZ15" i="4"/>
  <c r="JE15" i="4"/>
  <c r="JK15" i="4"/>
  <c r="AO15" i="4"/>
  <c r="GO15" i="4"/>
  <c r="AD15" i="4"/>
  <c r="CG15" i="4"/>
  <c r="DG15" i="4"/>
  <c r="HM15" i="4"/>
  <c r="GF15" i="4"/>
  <c r="CB15" i="4"/>
  <c r="IP15" i="4"/>
  <c r="BS15" i="4"/>
  <c r="FI15" i="4"/>
  <c r="AJ15" i="4"/>
  <c r="BR15" i="4"/>
  <c r="CJ15" i="4"/>
  <c r="F15" i="4"/>
  <c r="IL15" i="4"/>
  <c r="FF15" i="4"/>
  <c r="EU15" i="4"/>
  <c r="BG15" i="4"/>
  <c r="AL15" i="4"/>
  <c r="V15" i="4"/>
  <c r="DB15" i="4"/>
  <c r="HW15" i="4"/>
  <c r="EM15" i="4"/>
  <c r="X15" i="4"/>
  <c r="BH15" i="4"/>
  <c r="BW15" i="4"/>
  <c r="GY15" i="4"/>
  <c r="EK15" i="4"/>
  <c r="GV15" i="4"/>
  <c r="GH15" i="4"/>
  <c r="DU15" i="4"/>
  <c r="JH15" i="4"/>
  <c r="DW15" i="4"/>
  <c r="AP15" i="4"/>
  <c r="S15" i="4"/>
  <c r="AX15" i="4"/>
  <c r="HZ15" i="4"/>
  <c r="FE15" i="4"/>
  <c r="GL15" i="4"/>
  <c r="KB15" i="4"/>
  <c r="DN15" i="4"/>
  <c r="FA15" i="4"/>
  <c r="AB15" i="4"/>
  <c r="HG15" i="4"/>
  <c r="HX15" i="4"/>
  <c r="HR15" i="4"/>
  <c r="AF15" i="4"/>
  <c r="DC15" i="4"/>
  <c r="O15" i="4"/>
  <c r="FW15" i="4"/>
  <c r="AN15" i="4"/>
  <c r="IK12" i="4"/>
  <c r="JV12" i="4"/>
  <c r="HN12" i="4"/>
  <c r="GT12" i="4"/>
  <c r="AJ12" i="4"/>
  <c r="GV12" i="4"/>
  <c r="HW12" i="4"/>
  <c r="AM12" i="4"/>
  <c r="EX12" i="4"/>
  <c r="CD12" i="4"/>
  <c r="AF12" i="4"/>
  <c r="AI12" i="4"/>
  <c r="GP12" i="4"/>
  <c r="AH12" i="4"/>
  <c r="IU12" i="4"/>
  <c r="C12" i="4"/>
  <c r="EZ12" i="4"/>
  <c r="CB12" i="4"/>
  <c r="DX12" i="4"/>
  <c r="EL12" i="4"/>
  <c r="DA12" i="4"/>
  <c r="FY12" i="4"/>
  <c r="DN12" i="4"/>
  <c r="U12" i="4"/>
  <c r="GN12" i="4"/>
  <c r="KA12" i="4"/>
  <c r="I12" i="4"/>
  <c r="P12" i="4"/>
  <c r="BI12" i="4"/>
  <c r="EG12" i="4"/>
  <c r="D12" i="4"/>
  <c r="HP12" i="4"/>
  <c r="DB12" i="4"/>
  <c r="DL12" i="4"/>
  <c r="HK12" i="4"/>
  <c r="BB12" i="4"/>
  <c r="FN12" i="4"/>
  <c r="FX12" i="4"/>
  <c r="ES12" i="4"/>
  <c r="KD12" i="4"/>
  <c r="T12" i="4"/>
  <c r="CC12" i="4"/>
  <c r="AX12" i="4"/>
  <c r="BX12" i="4"/>
  <c r="JY12" i="4"/>
  <c r="FD12" i="4"/>
  <c r="IY12" i="4"/>
  <c r="Q12" i="4"/>
  <c r="JG12" i="4"/>
  <c r="AA12" i="4"/>
  <c r="AS12" i="4"/>
  <c r="KC12" i="4"/>
  <c r="CA12" i="4"/>
  <c r="GA12" i="4"/>
  <c r="GZ12" i="4"/>
  <c r="DJ12" i="4"/>
  <c r="O12" i="4"/>
  <c r="DE12" i="4"/>
  <c r="BH12" i="4"/>
  <c r="BR12" i="4"/>
  <c r="W12" i="4"/>
  <c r="CY12" i="4"/>
  <c r="DI12" i="4"/>
  <c r="BN12" i="4"/>
  <c r="AT12" i="4"/>
  <c r="R12" i="4"/>
  <c r="BS12" i="4"/>
  <c r="BL12" i="4"/>
  <c r="JH12" i="4"/>
  <c r="CN12" i="4"/>
  <c r="BV12" i="4"/>
  <c r="BG12" i="4"/>
  <c r="GL12" i="4"/>
  <c r="AK12" i="4"/>
  <c r="GG12" i="4"/>
  <c r="AU12" i="4"/>
  <c r="EJ12" i="4"/>
  <c r="CT12" i="4"/>
  <c r="DZ12" i="4"/>
  <c r="FL12" i="4"/>
  <c r="K12" i="4"/>
  <c r="AL12" i="4"/>
  <c r="HO12" i="4"/>
  <c r="HE12" i="4"/>
  <c r="JL12" i="4"/>
  <c r="JC12" i="4"/>
  <c r="KB12" i="4"/>
  <c r="Z12" i="4"/>
  <c r="HA12" i="4"/>
  <c r="JS12" i="4"/>
  <c r="F12" i="4"/>
  <c r="IT12" i="4"/>
  <c r="J12" i="4"/>
  <c r="IV12" i="4"/>
  <c r="IJ12" i="4"/>
  <c r="L12" i="4"/>
  <c r="EW12" i="4"/>
  <c r="EN12" i="4"/>
  <c r="BK12" i="4"/>
  <c r="IM12" i="4"/>
  <c r="CK12" i="4"/>
  <c r="FR12" i="4"/>
  <c r="FI12" i="4"/>
  <c r="EY12" i="4"/>
  <c r="IZ12" i="4"/>
  <c r="HC12" i="4"/>
  <c r="CS12" i="4"/>
  <c r="GJ12" i="4"/>
  <c r="BU12" i="4"/>
  <c r="IR12" i="4"/>
  <c r="DQ12" i="4"/>
  <c r="JB12" i="4"/>
  <c r="CV12" i="4"/>
  <c r="HX12" i="4"/>
  <c r="IS12" i="4"/>
  <c r="JQ12" i="4"/>
  <c r="HU12" i="4"/>
  <c r="IP12" i="4"/>
  <c r="HR12" i="4"/>
  <c r="DP12" i="4"/>
  <c r="FM12" i="4"/>
  <c r="EB12" i="4"/>
  <c r="GE12" i="4"/>
  <c r="IQ12" i="4"/>
  <c r="N12" i="4"/>
  <c r="DT12" i="4"/>
  <c r="FO12" i="4"/>
  <c r="DR12" i="4"/>
  <c r="FJ12" i="4"/>
  <c r="DY12" i="4"/>
  <c r="BF12" i="4"/>
  <c r="ET12" i="4"/>
  <c r="BO12" i="4"/>
  <c r="IB12" i="4"/>
  <c r="DC12" i="4"/>
  <c r="BT12" i="4"/>
  <c r="CJ12" i="4"/>
  <c r="HM12" i="4"/>
  <c r="IX12" i="4"/>
  <c r="CQ12" i="4"/>
  <c r="HI12" i="4"/>
  <c r="EC12" i="4"/>
  <c r="AD12" i="4"/>
  <c r="BD12" i="4"/>
  <c r="JR12" i="4"/>
  <c r="HZ12" i="4"/>
  <c r="BE12" i="4"/>
  <c r="CG12" i="4"/>
  <c r="FG12" i="4"/>
  <c r="AN12" i="4"/>
  <c r="FH12" i="4"/>
  <c r="GC12" i="4"/>
  <c r="BJ12" i="4"/>
  <c r="DV12" i="4"/>
  <c r="DU12" i="4"/>
  <c r="CF12" i="4"/>
  <c r="GO12" i="4"/>
  <c r="FZ12" i="4"/>
  <c r="Y12" i="4"/>
  <c r="EO12" i="4"/>
  <c r="BW12" i="4"/>
  <c r="IC12" i="4"/>
  <c r="BC12" i="4"/>
  <c r="BY12" i="4"/>
  <c r="ED12" i="4"/>
  <c r="GM12" i="4"/>
  <c r="BQ12" i="4"/>
  <c r="AG12" i="4"/>
  <c r="JZ12" i="4"/>
  <c r="FT12" i="4"/>
  <c r="CR12" i="4"/>
  <c r="FK12" i="4"/>
  <c r="FP12" i="4"/>
  <c r="X12" i="4"/>
  <c r="AV12" i="4"/>
  <c r="JD12" i="4"/>
  <c r="GB12" i="4"/>
  <c r="AQ12" i="4"/>
  <c r="AW12" i="4"/>
  <c r="FU12" i="4"/>
  <c r="IG12" i="4"/>
  <c r="JE12" i="4"/>
  <c r="JP12" i="4"/>
  <c r="ID12" i="4"/>
  <c r="FS12" i="4"/>
  <c r="GI12" i="4"/>
  <c r="JW12" i="4"/>
  <c r="JI12" i="4"/>
  <c r="IN12" i="4"/>
  <c r="JJ12" i="4"/>
  <c r="JX12" i="4"/>
  <c r="DS12" i="4"/>
  <c r="BA12" i="4"/>
  <c r="DK12" i="4"/>
  <c r="DH12" i="4"/>
  <c r="AR12" i="4"/>
  <c r="CZ12" i="4"/>
  <c r="DW12" i="4"/>
  <c r="FC12" i="4"/>
  <c r="EF12" i="4"/>
  <c r="DO12" i="4"/>
  <c r="V12" i="4"/>
  <c r="FF12" i="4"/>
  <c r="EP12" i="4"/>
  <c r="E12" i="4"/>
  <c r="JT12" i="4"/>
  <c r="HS12" i="4"/>
  <c r="JA12" i="4"/>
  <c r="AO12" i="4"/>
  <c r="HG12" i="4"/>
  <c r="CU12" i="4"/>
  <c r="DM12" i="4"/>
  <c r="AC12" i="4"/>
  <c r="AP12" i="4"/>
  <c r="JM12" i="4"/>
  <c r="S12" i="4"/>
  <c r="EQ12" i="4"/>
  <c r="II12" i="4"/>
  <c r="EI12" i="4"/>
  <c r="H12" i="4"/>
  <c r="CP12" i="4"/>
  <c r="IA12" i="4"/>
  <c r="CW12" i="4"/>
  <c r="AZ12" i="4"/>
  <c r="FE12" i="4"/>
  <c r="HJ12" i="4"/>
  <c r="G12" i="4"/>
  <c r="BZ12" i="4"/>
  <c r="CL12" i="4"/>
  <c r="HY12" i="4"/>
  <c r="DG12" i="4"/>
  <c r="GY12" i="4"/>
  <c r="GX12" i="4"/>
  <c r="EH12" i="4"/>
  <c r="JN12" i="4"/>
  <c r="JO12" i="4"/>
  <c r="CH12" i="4"/>
  <c r="GS12" i="4"/>
  <c r="IL12" i="4"/>
  <c r="DD12" i="4"/>
  <c r="EM12" i="4"/>
  <c r="HQ12" i="4"/>
  <c r="GR12" i="4"/>
  <c r="GU12" i="4"/>
  <c r="GH12" i="4"/>
  <c r="CM12" i="4"/>
  <c r="CX12" i="4"/>
  <c r="HT12" i="4"/>
  <c r="GF12" i="4"/>
  <c r="BP12" i="4"/>
  <c r="GD12" i="4"/>
  <c r="HH12" i="4"/>
  <c r="M12" i="4"/>
  <c r="EU12" i="4"/>
  <c r="HD12" i="4"/>
  <c r="AY12" i="4"/>
  <c r="FA12" i="4"/>
  <c r="HV12" i="4"/>
  <c r="IF12" i="4"/>
  <c r="EE12" i="4"/>
  <c r="GQ12" i="4"/>
  <c r="AB12" i="4"/>
  <c r="AE12" i="4"/>
  <c r="GK12" i="4"/>
  <c r="GW12" i="4"/>
  <c r="JF12" i="4"/>
  <c r="KE12" i="4"/>
  <c r="EV12" i="4"/>
  <c r="FB12" i="4"/>
  <c r="FV12" i="4"/>
  <c r="HB12" i="4"/>
  <c r="IH12" i="4"/>
  <c r="EA12" i="4"/>
  <c r="JK12" i="4"/>
  <c r="IW12" i="4"/>
  <c r="FQ12" i="4"/>
  <c r="FW12" i="4"/>
  <c r="BM12" i="4"/>
  <c r="JU12" i="4"/>
  <c r="DF12" i="4"/>
  <c r="HL12" i="4"/>
  <c r="IO12" i="4"/>
  <c r="IE12" i="4"/>
  <c r="HF12" i="4"/>
  <c r="ER12" i="4"/>
  <c r="CO12" i="4"/>
  <c r="CE12" i="4"/>
  <c r="CI12" i="4"/>
  <c r="EK12" i="4"/>
  <c r="BC14" i="4"/>
  <c r="AK14" i="4"/>
  <c r="BY14" i="4"/>
  <c r="BB14" i="4"/>
  <c r="CG14" i="4"/>
  <c r="GP14" i="4"/>
  <c r="AT14" i="4"/>
  <c r="BT14" i="4"/>
  <c r="AZ14" i="4"/>
  <c r="GJ14" i="4"/>
  <c r="DF14" i="4"/>
  <c r="BX14" i="4"/>
  <c r="AE14" i="4"/>
  <c r="IU14" i="4"/>
  <c r="IZ14" i="4"/>
  <c r="CU14" i="4"/>
  <c r="FI14" i="4"/>
  <c r="ET14" i="4"/>
  <c r="W14" i="4"/>
  <c r="JM14" i="4"/>
  <c r="FG14" i="4"/>
  <c r="EX14" i="4"/>
  <c r="CZ14" i="4"/>
  <c r="CF14" i="4"/>
  <c r="O14" i="4"/>
  <c r="HA14" i="4"/>
  <c r="HG14" i="4"/>
  <c r="Q14" i="4"/>
  <c r="K14" i="4"/>
  <c r="JX14" i="4"/>
  <c r="BQ14" i="4"/>
  <c r="EW14" i="4"/>
  <c r="HQ14" i="4"/>
  <c r="IH14" i="4"/>
  <c r="DE14" i="4"/>
  <c r="HX14" i="4"/>
  <c r="BD14" i="4"/>
  <c r="AJ14" i="4"/>
  <c r="FY14" i="4"/>
  <c r="AP14" i="4"/>
  <c r="CP14" i="4"/>
  <c r="EM14" i="4"/>
  <c r="DH14" i="4"/>
  <c r="HC14" i="4"/>
  <c r="L14" i="4"/>
  <c r="FO14" i="4"/>
  <c r="JC14" i="4"/>
  <c r="CX14" i="4"/>
  <c r="GI14" i="4"/>
  <c r="DN14" i="4"/>
  <c r="GV14" i="4"/>
  <c r="EL14" i="4"/>
  <c r="HV14" i="4"/>
  <c r="C14" i="4"/>
  <c r="HE14" i="4"/>
  <c r="HH14" i="4"/>
  <c r="GW14" i="4"/>
  <c r="BZ14" i="4"/>
  <c r="GQ14" i="4"/>
  <c r="IG14" i="4"/>
  <c r="HN14" i="4"/>
  <c r="HR14" i="4"/>
  <c r="S14" i="4"/>
  <c r="AC14" i="4"/>
  <c r="CB14" i="4"/>
  <c r="IL14" i="4"/>
  <c r="KA14" i="4"/>
  <c r="GY14" i="4"/>
  <c r="Z14" i="4"/>
  <c r="HT14" i="4"/>
  <c r="AW14" i="4"/>
  <c r="JT14" i="4"/>
  <c r="FR14" i="4"/>
  <c r="FM14" i="4"/>
  <c r="ER14" i="4"/>
  <c r="EI14" i="4"/>
  <c r="F14" i="4"/>
  <c r="DY14" i="4"/>
  <c r="FW14" i="4"/>
  <c r="JR14" i="4"/>
  <c r="DQ14" i="4"/>
  <c r="P14" i="4"/>
  <c r="IT14" i="4"/>
  <c r="GN14" i="4"/>
  <c r="CS14" i="4"/>
  <c r="GR14" i="4"/>
  <c r="HF14" i="4"/>
  <c r="R14" i="4"/>
  <c r="AF14" i="4"/>
  <c r="AM14" i="4"/>
  <c r="GO14" i="4"/>
  <c r="BP14" i="4"/>
  <c r="EQ14" i="4"/>
  <c r="FU14" i="4"/>
  <c r="DL14" i="4"/>
  <c r="FH14" i="4"/>
  <c r="AR14" i="4"/>
  <c r="EN14" i="4"/>
  <c r="G14" i="4"/>
  <c r="GA14" i="4"/>
  <c r="IE14" i="4"/>
  <c r="JY14" i="4"/>
  <c r="KC14" i="4"/>
  <c r="EY14" i="4"/>
  <c r="IC14" i="4"/>
  <c r="CN14" i="4"/>
  <c r="EG14" i="4"/>
  <c r="AV14" i="4"/>
  <c r="CM14" i="4"/>
  <c r="JD14" i="4"/>
  <c r="FD14" i="4"/>
  <c r="JV14" i="4"/>
  <c r="GU14" i="4"/>
  <c r="AH14" i="4"/>
  <c r="T14" i="4"/>
  <c r="HY14" i="4"/>
  <c r="FE14" i="4"/>
  <c r="GC14" i="4"/>
  <c r="DR14" i="4"/>
  <c r="D14" i="4"/>
  <c r="BK14" i="4"/>
  <c r="IJ14" i="4"/>
  <c r="GM14" i="4"/>
  <c r="JP14" i="4"/>
  <c r="AI14" i="4"/>
  <c r="KB14" i="4"/>
  <c r="EB14" i="4"/>
  <c r="BG14" i="4"/>
  <c r="U14" i="4"/>
  <c r="IV14" i="4"/>
  <c r="V14" i="4"/>
  <c r="HI14" i="4"/>
  <c r="BU14" i="4"/>
  <c r="AU14" i="4"/>
  <c r="EJ14" i="4"/>
  <c r="CD14" i="4"/>
  <c r="CW14" i="4"/>
  <c r="BV14" i="4"/>
  <c r="DP14" i="4"/>
  <c r="HP14" i="4"/>
  <c r="JZ14" i="4"/>
  <c r="FA14" i="4"/>
  <c r="DD14" i="4"/>
  <c r="GZ14" i="4"/>
  <c r="HU14" i="4"/>
  <c r="CA14" i="4"/>
  <c r="EH14" i="4"/>
  <c r="AX14" i="4"/>
  <c r="IQ14" i="4"/>
  <c r="BS14" i="4"/>
  <c r="HD14" i="4"/>
  <c r="IA14" i="4"/>
  <c r="JU14" i="4"/>
  <c r="EE14" i="4"/>
  <c r="X14" i="4"/>
  <c r="GX14" i="4"/>
  <c r="CR14" i="4"/>
  <c r="HM14" i="4"/>
  <c r="IW14" i="4"/>
  <c r="FF14" i="4"/>
  <c r="H14" i="4"/>
  <c r="BN14" i="4"/>
  <c r="JG14" i="4"/>
  <c r="FT14" i="4"/>
  <c r="BE14" i="4"/>
  <c r="HB14" i="4"/>
  <c r="EV14" i="4"/>
  <c r="ID14" i="4"/>
  <c r="FP14" i="4"/>
  <c r="HO14" i="4"/>
  <c r="ES14" i="4"/>
  <c r="CI14" i="4"/>
  <c r="IR14" i="4"/>
  <c r="ED14" i="4"/>
  <c r="BW14" i="4"/>
  <c r="GD14" i="4"/>
  <c r="E14" i="4"/>
  <c r="EF14" i="4"/>
  <c r="DX14" i="4"/>
  <c r="IB14" i="4"/>
  <c r="CT14" i="4"/>
  <c r="DZ14" i="4"/>
  <c r="IF14" i="4"/>
  <c r="Y14" i="4"/>
  <c r="GH14" i="4"/>
  <c r="AS14" i="4"/>
  <c r="FC14" i="4"/>
  <c r="BI14" i="4"/>
  <c r="N14" i="4"/>
  <c r="I14" i="4"/>
  <c r="DM14" i="4"/>
  <c r="FL14" i="4"/>
  <c r="GB14" i="4"/>
  <c r="IY14" i="4"/>
  <c r="CC14" i="4"/>
  <c r="AG14" i="4"/>
  <c r="HK14" i="4"/>
  <c r="BH14" i="4"/>
  <c r="AO14" i="4"/>
  <c r="GL14" i="4"/>
  <c r="JF14" i="4"/>
  <c r="JE14" i="4"/>
  <c r="EZ14" i="4"/>
  <c r="DT14" i="4"/>
  <c r="BO14" i="4"/>
  <c r="GG14" i="4"/>
  <c r="II14" i="4"/>
  <c r="JI14" i="4"/>
  <c r="DA14" i="4"/>
  <c r="CY14" i="4"/>
  <c r="FN14" i="4"/>
  <c r="IM14" i="4"/>
  <c r="DK14" i="4"/>
  <c r="JJ14" i="4"/>
  <c r="AN14" i="4"/>
  <c r="FX14" i="4"/>
  <c r="CL14" i="4"/>
  <c r="DI14" i="4"/>
  <c r="BR14" i="4"/>
  <c r="JO14" i="4"/>
  <c r="DU14" i="4"/>
  <c r="JQ14" i="4"/>
  <c r="EC14" i="4"/>
  <c r="IS14" i="4"/>
  <c r="FK14" i="4"/>
  <c r="AQ14" i="4"/>
  <c r="FQ14" i="4"/>
  <c r="IX14" i="4"/>
  <c r="GE14" i="4"/>
  <c r="KD14" i="4"/>
  <c r="AL14" i="4"/>
  <c r="BF14" i="4"/>
  <c r="IN14" i="4"/>
  <c r="FS14" i="4"/>
  <c r="AB14" i="4"/>
  <c r="DO14" i="4"/>
  <c r="DW14" i="4"/>
  <c r="JN14" i="4"/>
  <c r="HZ14" i="4"/>
  <c r="GT14" i="4"/>
  <c r="CK14" i="4"/>
  <c r="DC14" i="4"/>
  <c r="DB14" i="4"/>
  <c r="IK14" i="4"/>
  <c r="KE14" i="4"/>
  <c r="CH14" i="4"/>
  <c r="EA14" i="4"/>
  <c r="FB14" i="4"/>
  <c r="AA14" i="4"/>
  <c r="FJ14" i="4"/>
  <c r="CV14" i="4"/>
  <c r="JS14" i="4"/>
  <c r="EP14" i="4"/>
  <c r="CQ14" i="4"/>
  <c r="JB14" i="4"/>
  <c r="BM14" i="4"/>
  <c r="HL14" i="4"/>
  <c r="HS14" i="4"/>
  <c r="J14" i="4"/>
  <c r="DS14" i="4"/>
  <c r="IO14" i="4"/>
  <c r="CO14" i="4"/>
  <c r="M14" i="4"/>
  <c r="GF14" i="4"/>
  <c r="IP14" i="4"/>
  <c r="JA14" i="4"/>
  <c r="JW14" i="4"/>
  <c r="GK14" i="4"/>
  <c r="BJ14" i="4"/>
  <c r="GS14" i="4"/>
  <c r="HW14" i="4"/>
  <c r="DV14" i="4"/>
  <c r="JH14" i="4"/>
  <c r="FZ14" i="4"/>
  <c r="AD14" i="4"/>
  <c r="EK14" i="4"/>
  <c r="DG14" i="4"/>
  <c r="HJ14" i="4"/>
  <c r="BL14" i="4"/>
  <c r="BA14" i="4"/>
  <c r="JL14" i="4"/>
  <c r="CJ14" i="4"/>
  <c r="FV14" i="4"/>
  <c r="DJ14" i="4"/>
  <c r="CE14" i="4"/>
  <c r="EO14" i="4"/>
  <c r="AY14" i="4"/>
  <c r="EU14" i="4"/>
  <c r="JK14" i="4"/>
</calcChain>
</file>

<file path=xl/sharedStrings.xml><?xml version="1.0" encoding="utf-8"?>
<sst xmlns="http://schemas.openxmlformats.org/spreadsheetml/2006/main" count="124" uniqueCount="69">
  <si>
    <t>Drainage Area</t>
  </si>
  <si>
    <t>Area</t>
  </si>
  <si>
    <t>ac</t>
  </si>
  <si>
    <t>b</t>
  </si>
  <si>
    <t>m</t>
  </si>
  <si>
    <t>cfs</t>
  </si>
  <si>
    <t>Total Rainfall</t>
  </si>
  <si>
    <t>in</t>
  </si>
  <si>
    <t>Direct Run-Off</t>
  </si>
  <si>
    <t>Total Run-off Volume</t>
  </si>
  <si>
    <r>
      <t>ft</t>
    </r>
    <r>
      <rPr>
        <i/>
        <vertAlign val="superscript"/>
        <sz val="11"/>
        <color theme="1"/>
        <rFont val="Times New Roman"/>
        <family val="1"/>
      </rPr>
      <t>3</t>
    </r>
  </si>
  <si>
    <t>ac-ft</t>
  </si>
  <si>
    <t>s</t>
  </si>
  <si>
    <t>WOB</t>
  </si>
  <si>
    <t>rainfall</t>
  </si>
  <si>
    <t>run-off</t>
  </si>
  <si>
    <t>1 % event</t>
  </si>
  <si>
    <t>10 % event</t>
  </si>
  <si>
    <t>Undeveloped</t>
  </si>
  <si>
    <t>Land Use Type</t>
  </si>
  <si>
    <t>Residential (Rural)</t>
  </si>
  <si>
    <t>Residential (Small)</t>
  </si>
  <si>
    <t>Description</t>
  </si>
  <si>
    <t>Schools</t>
  </si>
  <si>
    <t>Developed Green Areas</t>
  </si>
  <si>
    <t>Commercial</t>
  </si>
  <si>
    <t>Isolated Transportation</t>
  </si>
  <si>
    <t>Water</t>
  </si>
  <si>
    <t>Unimproved, natural or agricultural</t>
  </si>
  <si>
    <t>≥ 5 acre ranch or farm</t>
  </si>
  <si>
    <t>&gt; 1/2 acre new residential neighborhoods, storm sewers or roadside ditches</t>
  </si>
  <si>
    <t>&gt; 1/4 acre, older neighborhoods w/limited capacity roadside ditches</t>
  </si>
  <si>
    <t>Residential (Large - Older)</t>
  </si>
  <si>
    <t>Residential (Large - Newer)</t>
  </si>
  <si>
    <t>≤ 1/4 acre</t>
  </si>
  <si>
    <t>% Impervious</t>
  </si>
  <si>
    <t>% Development</t>
  </si>
  <si>
    <t>Parks or golf courses</t>
  </si>
  <si>
    <t>Office parks, nurseries, airports, warehouses, or manufacturing w/non-paved areas</t>
  </si>
  <si>
    <t>Schools with non-paved areas</t>
  </si>
  <si>
    <t>Commercial, business, industrial or apartments</t>
  </si>
  <si>
    <t>Highway or major thoroughfare corridors</t>
  </si>
  <si>
    <t>Detention basins, lakes and channels</t>
  </si>
  <si>
    <t>10% Event (10-year)</t>
  </si>
  <si>
    <t>1% Event (100-year)</t>
  </si>
  <si>
    <t>10% Prob.</t>
  </si>
  <si>
    <t>1% Prob.</t>
  </si>
  <si>
    <t>≤ 20 ac</t>
  </si>
  <si>
    <t>&gt; 20 ac</t>
  </si>
  <si>
    <t>Imp. Cover</t>
  </si>
  <si>
    <t>% Impervious Cover</t>
  </si>
  <si>
    <t>Land Uses</t>
  </si>
  <si>
    <t>Area of Land Use</t>
  </si>
  <si>
    <t>% of Area Used</t>
  </si>
  <si>
    <t>Total Area</t>
  </si>
  <si>
    <t>Industrial</t>
  </si>
  <si>
    <t>% of Impervious</t>
  </si>
  <si>
    <t>Total % Impervious</t>
  </si>
  <si>
    <t>Run-off</t>
  </si>
  <si>
    <t>min</t>
  </si>
  <si>
    <r>
      <t>t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 xml:space="preserve"> (hr)</t>
    </r>
  </si>
  <si>
    <r>
      <t>t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 xml:space="preserve"> (min)</t>
    </r>
  </si>
  <si>
    <r>
      <t>t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 xml:space="preserve"> (s)</t>
    </r>
  </si>
  <si>
    <r>
      <t>T</t>
    </r>
    <r>
      <rPr>
        <b/>
        <vertAlign val="subscript"/>
        <sz val="11"/>
        <color theme="1"/>
        <rFont val="Times New Roman"/>
        <family val="1"/>
      </rPr>
      <t>P</t>
    </r>
  </si>
  <si>
    <r>
      <t>Q</t>
    </r>
    <r>
      <rPr>
        <b/>
        <vertAlign val="subscript"/>
        <sz val="11"/>
        <color theme="1"/>
        <rFont val="Times New Roman"/>
        <family val="1"/>
      </rPr>
      <t>P</t>
    </r>
    <r>
      <rPr>
        <b/>
        <sz val="11"/>
        <color theme="1"/>
        <rFont val="Times New Roman"/>
        <family val="1"/>
      </rPr>
      <t xml:space="preserve"> (formula)</t>
    </r>
  </si>
  <si>
    <r>
      <t>Q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 xml:space="preserve"> (cfs)</t>
    </r>
  </si>
  <si>
    <r>
      <t>Q</t>
    </r>
    <r>
      <rPr>
        <b/>
        <vertAlign val="subscript"/>
        <sz val="11"/>
        <color theme="1"/>
        <rFont val="Times New Roman"/>
        <family val="1"/>
      </rPr>
      <t>P</t>
    </r>
    <r>
      <rPr>
        <b/>
        <sz val="11"/>
        <color theme="1"/>
        <rFont val="Times New Roman"/>
        <family val="1"/>
      </rPr>
      <t xml:space="preserve"> (chart)</t>
    </r>
  </si>
  <si>
    <r>
      <t>ft</t>
    </r>
    <r>
      <rPr>
        <i/>
        <vertAlign val="superscript"/>
        <sz val="11"/>
        <color theme="1"/>
        <rFont val="Times New Roman"/>
        <family val="1"/>
      </rPr>
      <t>2</t>
    </r>
  </si>
  <si>
    <t>1 (Offsite)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</si>
</sst>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.000"/>
  </numFmts>
  <fonts count="7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14" xfId="0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3" fillId="0" borderId="0" xfId="0" applyFont="1"/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16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5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9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2" fontId="3" fillId="0" borderId="0" xfId="0" applyNumberFormat="1" applyFont="1"/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center"/>
    </xf>
    <xf numFmtId="9" fontId="3" fillId="0" borderId="40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2" fontId="3" fillId="0" borderId="40" xfId="0" applyNumberFormat="1" applyFont="1" applyBorder="1" applyAlignment="1">
      <alignment horizontal="center"/>
    </xf>
    <xf numFmtId="10" fontId="3" fillId="0" borderId="40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90"/>
    </xf>
    <xf numFmtId="0" fontId="5" fillId="0" borderId="37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1"/>
  <sheetViews>
    <sheetView topLeftCell="B10" zoomScaleNormal="100" workbookViewId="0">
      <selection activeCell="E39" sqref="E39"/>
    </sheetView>
  </sheetViews>
  <sheetFormatPr defaultRowHeight="15" x14ac:dyDescent="0.25"/>
  <cols>
    <col min="1" max="1" width="15.28515625" style="51" customWidth="1"/>
    <col min="2" max="2" width="40.7109375" style="23" customWidth="1"/>
    <col min="3" max="3" width="15.85546875" style="52" bestFit="1" customWidth="1"/>
    <col min="4" max="4" width="15.28515625" style="52" bestFit="1" customWidth="1"/>
    <col min="5" max="5" width="15.28515625" style="52" customWidth="1"/>
    <col min="6" max="6" width="15.85546875" style="5" bestFit="1" customWidth="1"/>
    <col min="7" max="7" width="15.85546875" style="31" bestFit="1" customWidth="1"/>
    <col min="8" max="8" width="13.140625" style="33" customWidth="1"/>
    <col min="9" max="9" width="11.5703125" style="33" customWidth="1"/>
    <col min="10" max="10" width="10.7109375" style="38" customWidth="1"/>
    <col min="11" max="11" width="9.140625" style="13"/>
    <col min="12" max="12" width="11.42578125" style="13" bestFit="1" customWidth="1"/>
    <col min="13" max="16384" width="9.140625" style="13"/>
  </cols>
  <sheetData>
    <row r="1" spans="1:10" ht="15.75" thickBot="1" x14ac:dyDescent="0.3">
      <c r="A1" s="34" t="s">
        <v>19</v>
      </c>
      <c r="B1" s="35" t="s">
        <v>22</v>
      </c>
      <c r="C1" s="36" t="s">
        <v>35</v>
      </c>
      <c r="D1" s="37" t="s">
        <v>36</v>
      </c>
      <c r="E1" s="126"/>
    </row>
    <row r="2" spans="1:10" ht="30" customHeight="1" x14ac:dyDescent="0.25">
      <c r="A2" s="39" t="s">
        <v>18</v>
      </c>
      <c r="B2" s="40" t="s">
        <v>28</v>
      </c>
      <c r="C2" s="41">
        <v>0</v>
      </c>
      <c r="D2" s="42">
        <v>0</v>
      </c>
      <c r="E2" s="95"/>
    </row>
    <row r="3" spans="1:10" ht="30" customHeight="1" x14ac:dyDescent="0.25">
      <c r="A3" s="43" t="s">
        <v>20</v>
      </c>
      <c r="B3" s="44" t="s">
        <v>29</v>
      </c>
      <c r="C3" s="45">
        <v>0.05</v>
      </c>
      <c r="D3" s="46">
        <v>0</v>
      </c>
      <c r="E3" s="95"/>
    </row>
    <row r="4" spans="1:10" ht="30" customHeight="1" x14ac:dyDescent="0.25">
      <c r="A4" s="43" t="s">
        <v>33</v>
      </c>
      <c r="B4" s="43" t="s">
        <v>30</v>
      </c>
      <c r="C4" s="45">
        <v>0.2</v>
      </c>
      <c r="D4" s="46">
        <v>1</v>
      </c>
      <c r="E4" s="95"/>
    </row>
    <row r="5" spans="1:10" ht="30" customHeight="1" x14ac:dyDescent="0.25">
      <c r="A5" s="43" t="s">
        <v>32</v>
      </c>
      <c r="B5" s="43" t="s">
        <v>31</v>
      </c>
      <c r="C5" s="45">
        <v>0.2</v>
      </c>
      <c r="D5" s="46">
        <v>0.5</v>
      </c>
      <c r="E5" s="95"/>
    </row>
    <row r="6" spans="1:10" ht="30" customHeight="1" x14ac:dyDescent="0.25">
      <c r="A6" s="43" t="s">
        <v>21</v>
      </c>
      <c r="B6" s="44" t="s">
        <v>34</v>
      </c>
      <c r="C6" s="45">
        <v>0.4</v>
      </c>
      <c r="D6" s="46">
        <v>1</v>
      </c>
      <c r="E6" s="95"/>
    </row>
    <row r="7" spans="1:10" ht="30" customHeight="1" x14ac:dyDescent="0.25">
      <c r="A7" s="43" t="s">
        <v>23</v>
      </c>
      <c r="B7" s="44" t="s">
        <v>39</v>
      </c>
      <c r="C7" s="45">
        <v>0.4</v>
      </c>
      <c r="D7" s="46">
        <v>0.5</v>
      </c>
      <c r="E7" s="95"/>
    </row>
    <row r="8" spans="1:10" ht="30" customHeight="1" x14ac:dyDescent="0.25">
      <c r="A8" s="43" t="s">
        <v>24</v>
      </c>
      <c r="B8" s="44" t="s">
        <v>37</v>
      </c>
      <c r="C8" s="45">
        <v>0.15</v>
      </c>
      <c r="D8" s="46">
        <v>0.5</v>
      </c>
      <c r="E8" s="95"/>
    </row>
    <row r="9" spans="1:10" ht="30" customHeight="1" x14ac:dyDescent="0.25">
      <c r="A9" s="43" t="s">
        <v>55</v>
      </c>
      <c r="B9" s="43" t="s">
        <v>38</v>
      </c>
      <c r="C9" s="45">
        <v>0.6</v>
      </c>
      <c r="D9" s="46">
        <v>1</v>
      </c>
      <c r="E9" s="95"/>
    </row>
    <row r="10" spans="1:10" ht="30" customHeight="1" x14ac:dyDescent="0.25">
      <c r="A10" s="43" t="s">
        <v>25</v>
      </c>
      <c r="B10" s="43" t="s">
        <v>40</v>
      </c>
      <c r="C10" s="45">
        <v>0.85</v>
      </c>
      <c r="D10" s="46">
        <v>1</v>
      </c>
      <c r="E10" s="95"/>
    </row>
    <row r="11" spans="1:10" ht="30" customHeight="1" x14ac:dyDescent="0.25">
      <c r="A11" s="43" t="s">
        <v>26</v>
      </c>
      <c r="B11" s="44" t="s">
        <v>41</v>
      </c>
      <c r="C11" s="45">
        <v>0.9</v>
      </c>
      <c r="D11" s="46">
        <v>1</v>
      </c>
      <c r="E11" s="95"/>
      <c r="F11" s="64"/>
    </row>
    <row r="12" spans="1:10" ht="30" customHeight="1" thickBot="1" x14ac:dyDescent="0.3">
      <c r="A12" s="47" t="s">
        <v>27</v>
      </c>
      <c r="B12" s="48" t="s">
        <v>42</v>
      </c>
      <c r="C12" s="49">
        <v>1</v>
      </c>
      <c r="D12" s="50">
        <v>1</v>
      </c>
      <c r="E12" s="95"/>
      <c r="F12" s="64"/>
    </row>
    <row r="13" spans="1:10" ht="15.75" thickBot="1" x14ac:dyDescent="0.3"/>
    <row r="14" spans="1:10" ht="30" customHeight="1" x14ac:dyDescent="0.25">
      <c r="A14" s="148" t="s">
        <v>0</v>
      </c>
      <c r="B14" s="150" t="s">
        <v>51</v>
      </c>
      <c r="C14" s="152" t="s">
        <v>35</v>
      </c>
      <c r="D14" s="120" t="s">
        <v>54</v>
      </c>
      <c r="E14" s="120" t="s">
        <v>54</v>
      </c>
      <c r="F14" s="138" t="s">
        <v>52</v>
      </c>
      <c r="G14" s="139" t="s">
        <v>52</v>
      </c>
      <c r="H14" s="154" t="s">
        <v>53</v>
      </c>
      <c r="I14" s="154" t="s">
        <v>56</v>
      </c>
      <c r="J14" s="162" t="s">
        <v>57</v>
      </c>
    </row>
    <row r="15" spans="1:10" ht="18.75" thickBot="1" x14ac:dyDescent="0.3">
      <c r="A15" s="149"/>
      <c r="B15" s="151"/>
      <c r="C15" s="153"/>
      <c r="D15" s="127" t="s">
        <v>2</v>
      </c>
      <c r="E15" s="127" t="s">
        <v>2</v>
      </c>
      <c r="F15" s="127" t="s">
        <v>67</v>
      </c>
      <c r="G15" s="128" t="s">
        <v>2</v>
      </c>
      <c r="H15" s="155"/>
      <c r="I15" s="155"/>
      <c r="J15" s="163"/>
    </row>
    <row r="16" spans="1:10" x14ac:dyDescent="0.25">
      <c r="A16" s="142">
        <v>1</v>
      </c>
      <c r="B16" s="118" t="s">
        <v>32</v>
      </c>
      <c r="C16" s="54">
        <f>VLOOKUP(B16,$A$2:$D$12,3,FALSE)</f>
        <v>0.2</v>
      </c>
      <c r="D16" s="140">
        <f>Qp!C4-D21</f>
        <v>221.91999999999996</v>
      </c>
      <c r="E16" s="140">
        <f>D16+D21</f>
        <v>460.24999999999994</v>
      </c>
      <c r="F16" s="121">
        <f>G16*43560</f>
        <v>545371.19999999995</v>
      </c>
      <c r="G16" s="53">
        <v>12.52</v>
      </c>
      <c r="H16" s="55">
        <f>G16/E$16</f>
        <v>2.720260727865291E-2</v>
      </c>
      <c r="I16" s="55">
        <f>H16*C16</f>
        <v>5.440521455730582E-3</v>
      </c>
      <c r="J16" s="156">
        <f>SUM(I16:I25)</f>
        <v>0.61195980445410114</v>
      </c>
    </row>
    <row r="17" spans="1:12" x14ac:dyDescent="0.25">
      <c r="A17" s="143"/>
      <c r="B17" s="117" t="s">
        <v>55</v>
      </c>
      <c r="C17" s="58">
        <f t="shared" ref="C17:C25" si="0">VLOOKUP(B17,$A$2:$D$12,3,FALSE)</f>
        <v>0.6</v>
      </c>
      <c r="D17" s="141"/>
      <c r="E17" s="141"/>
      <c r="F17" s="123">
        <f>G17*43560</f>
        <v>204732</v>
      </c>
      <c r="G17" s="89">
        <v>4.7</v>
      </c>
      <c r="H17" s="59">
        <f t="shared" ref="H17:H25" si="1">G17/E$16</f>
        <v>1.0211841390548617E-2</v>
      </c>
      <c r="I17" s="59">
        <f t="shared" ref="I17:I25" si="2">H17*C17</f>
        <v>6.1271048343291704E-3</v>
      </c>
      <c r="J17" s="157"/>
    </row>
    <row r="18" spans="1:12" x14ac:dyDescent="0.25">
      <c r="A18" s="143"/>
      <c r="B18" s="117" t="s">
        <v>18</v>
      </c>
      <c r="C18" s="58">
        <f t="shared" si="0"/>
        <v>0</v>
      </c>
      <c r="D18" s="141"/>
      <c r="E18" s="141"/>
      <c r="F18" s="123">
        <f t="shared" ref="F18:F22" si="3">G18*43560</f>
        <v>2250745.2000000002</v>
      </c>
      <c r="G18" s="89">
        <v>51.67</v>
      </c>
      <c r="H18" s="59">
        <f t="shared" si="1"/>
        <v>0.11226507332971213</v>
      </c>
      <c r="I18" s="59">
        <f t="shared" si="2"/>
        <v>0</v>
      </c>
      <c r="J18" s="157"/>
    </row>
    <row r="19" spans="1:12" x14ac:dyDescent="0.25">
      <c r="A19" s="143"/>
      <c r="B19" s="117" t="s">
        <v>25</v>
      </c>
      <c r="C19" s="58">
        <f t="shared" si="0"/>
        <v>0.85</v>
      </c>
      <c r="D19" s="141"/>
      <c r="E19" s="141"/>
      <c r="F19" s="123">
        <f t="shared" si="3"/>
        <v>6482163.6000000006</v>
      </c>
      <c r="G19" s="89">
        <f>136.86+11.95</f>
        <v>148.81</v>
      </c>
      <c r="H19" s="59">
        <f t="shared" si="1"/>
        <v>0.32332428028245525</v>
      </c>
      <c r="I19" s="59">
        <f t="shared" si="2"/>
        <v>0.27482563824008693</v>
      </c>
      <c r="J19" s="157"/>
    </row>
    <row r="20" spans="1:12" x14ac:dyDescent="0.25">
      <c r="A20" s="143"/>
      <c r="B20" s="117" t="s">
        <v>27</v>
      </c>
      <c r="C20" s="58">
        <f t="shared" si="0"/>
        <v>1</v>
      </c>
      <c r="D20" s="141"/>
      <c r="E20" s="141"/>
      <c r="F20" s="123">
        <f t="shared" si="3"/>
        <v>183823.19999999998</v>
      </c>
      <c r="G20" s="89">
        <v>4.22</v>
      </c>
      <c r="H20" s="59">
        <f t="shared" si="1"/>
        <v>9.1689299293862044E-3</v>
      </c>
      <c r="I20" s="59">
        <f t="shared" si="2"/>
        <v>9.1689299293862044E-3</v>
      </c>
      <c r="J20" s="157"/>
    </row>
    <row r="21" spans="1:12" x14ac:dyDescent="0.25">
      <c r="A21" s="143" t="s">
        <v>68</v>
      </c>
      <c r="B21" s="117" t="s">
        <v>32</v>
      </c>
      <c r="C21" s="58">
        <f t="shared" si="0"/>
        <v>0.2</v>
      </c>
      <c r="D21" s="141">
        <f>226.01+12.32</f>
        <v>238.32999999999998</v>
      </c>
      <c r="E21" s="141"/>
      <c r="F21" s="123">
        <f t="shared" si="3"/>
        <v>1398711.5999999999</v>
      </c>
      <c r="G21" s="89">
        <v>32.11</v>
      </c>
      <c r="H21" s="59">
        <f t="shared" si="1"/>
        <v>6.9766431287343847E-2</v>
      </c>
      <c r="I21" s="59">
        <f t="shared" si="2"/>
        <v>1.3953286257468771E-2</v>
      </c>
      <c r="J21" s="157"/>
    </row>
    <row r="22" spans="1:12" x14ac:dyDescent="0.25">
      <c r="A22" s="143"/>
      <c r="B22" s="117" t="s">
        <v>23</v>
      </c>
      <c r="C22" s="58">
        <f t="shared" si="0"/>
        <v>0.4</v>
      </c>
      <c r="D22" s="141"/>
      <c r="E22" s="141"/>
      <c r="F22" s="125">
        <f t="shared" si="3"/>
        <v>2160576</v>
      </c>
      <c r="G22" s="89">
        <v>49.6</v>
      </c>
      <c r="H22" s="59">
        <f t="shared" ref="H22" si="4">G22/E$16</f>
        <v>0.10776751765344923</v>
      </c>
      <c r="I22" s="59">
        <f t="shared" ref="I22" si="5">H22*C22</f>
        <v>4.3107007061379696E-2</v>
      </c>
      <c r="J22" s="157"/>
    </row>
    <row r="23" spans="1:12" x14ac:dyDescent="0.25">
      <c r="A23" s="143"/>
      <c r="B23" s="117" t="s">
        <v>55</v>
      </c>
      <c r="C23" s="58">
        <f t="shared" si="0"/>
        <v>0.6</v>
      </c>
      <c r="D23" s="141"/>
      <c r="E23" s="141"/>
      <c r="F23" s="123">
        <f t="shared" ref="F23:F25" si="6">G23*43560</f>
        <v>974001.6</v>
      </c>
      <c r="G23" s="89">
        <f>22.36</f>
        <v>22.36</v>
      </c>
      <c r="H23" s="59">
        <f t="shared" si="1"/>
        <v>4.8582292232482352E-2</v>
      </c>
      <c r="I23" s="59">
        <f t="shared" si="2"/>
        <v>2.914937533948941E-2</v>
      </c>
      <c r="J23" s="157"/>
    </row>
    <row r="24" spans="1:12" x14ac:dyDescent="0.25">
      <c r="A24" s="143"/>
      <c r="B24" s="117" t="s">
        <v>18</v>
      </c>
      <c r="C24" s="58">
        <f t="shared" si="0"/>
        <v>0</v>
      </c>
      <c r="D24" s="141"/>
      <c r="E24" s="141"/>
      <c r="F24" s="123">
        <f t="shared" si="6"/>
        <v>419047.19999999995</v>
      </c>
      <c r="G24" s="89">
        <v>9.6199999999999992</v>
      </c>
      <c r="H24" s="59">
        <f t="shared" si="1"/>
        <v>2.0901683867463335E-2</v>
      </c>
      <c r="I24" s="59">
        <f t="shared" si="2"/>
        <v>0</v>
      </c>
      <c r="J24" s="157"/>
    </row>
    <row r="25" spans="1:12" ht="15.75" thickBot="1" x14ac:dyDescent="0.3">
      <c r="A25" s="144"/>
      <c r="B25" s="129" t="s">
        <v>25</v>
      </c>
      <c r="C25" s="114">
        <f t="shared" si="0"/>
        <v>0.85</v>
      </c>
      <c r="D25" s="147"/>
      <c r="E25" s="147"/>
      <c r="F25" s="124">
        <f t="shared" si="6"/>
        <v>5429318.4000000004</v>
      </c>
      <c r="G25" s="115">
        <f>113+10.23+1.41</f>
        <v>124.64</v>
      </c>
      <c r="H25" s="116">
        <f t="shared" si="1"/>
        <v>0.27080934274850627</v>
      </c>
      <c r="I25" s="116">
        <f t="shared" si="2"/>
        <v>0.23018794133623033</v>
      </c>
      <c r="J25" s="158"/>
    </row>
    <row r="26" spans="1:12" x14ac:dyDescent="0.25">
      <c r="A26" s="142">
        <v>2</v>
      </c>
      <c r="B26" s="118" t="s">
        <v>18</v>
      </c>
      <c r="C26" s="54">
        <f t="shared" ref="C26:C36" si="7">VLOOKUP(B26,$A$2:$D$12,3,FALSE)</f>
        <v>0</v>
      </c>
      <c r="D26" s="140">
        <f>Qp!C5</f>
        <v>23.67</v>
      </c>
      <c r="E26" s="140">
        <f>D26</f>
        <v>23.67</v>
      </c>
      <c r="F26" s="60">
        <v>363853.22</v>
      </c>
      <c r="G26" s="25">
        <v>8.5299999999999994</v>
      </c>
      <c r="H26" s="55">
        <f>G26/D$26</f>
        <v>0.36037177862272912</v>
      </c>
      <c r="I26" s="55">
        <f>H26*C26</f>
        <v>0</v>
      </c>
      <c r="J26" s="156">
        <f>SUM(I26:I27)</f>
        <v>0.5436839881706802</v>
      </c>
      <c r="L26" s="99"/>
    </row>
    <row r="27" spans="1:12" ht="15.75" thickBot="1" x14ac:dyDescent="0.3">
      <c r="A27" s="145"/>
      <c r="B27" s="119" t="s">
        <v>25</v>
      </c>
      <c r="C27" s="56">
        <f t="shared" si="7"/>
        <v>0.85</v>
      </c>
      <c r="D27" s="146"/>
      <c r="E27" s="146"/>
      <c r="F27" s="61">
        <v>1440964.7999999998</v>
      </c>
      <c r="G27" s="29">
        <f>0.42+13.41+1.31</f>
        <v>15.14</v>
      </c>
      <c r="H27" s="57">
        <f t="shared" ref="H27" si="8">G27/D$26</f>
        <v>0.63962822137727082</v>
      </c>
      <c r="I27" s="57">
        <f t="shared" ref="I27" si="9">H27*C27</f>
        <v>0.5436839881706802</v>
      </c>
      <c r="J27" s="164"/>
      <c r="L27" s="99"/>
    </row>
    <row r="28" spans="1:12" x14ac:dyDescent="0.25">
      <c r="A28" s="142">
        <v>3</v>
      </c>
      <c r="B28" s="118" t="s">
        <v>32</v>
      </c>
      <c r="C28" s="54">
        <f t="shared" si="7"/>
        <v>0.2</v>
      </c>
      <c r="D28" s="140">
        <f>E28-D32</f>
        <v>29.239999999999995</v>
      </c>
      <c r="E28" s="140">
        <f>Qp!C6</f>
        <v>74.83</v>
      </c>
      <c r="F28" s="121">
        <f>G28*43560</f>
        <v>96267.599999999991</v>
      </c>
      <c r="G28" s="25">
        <v>2.21</v>
      </c>
      <c r="H28" s="55">
        <f>G28/E$28</f>
        <v>2.9533609514900441E-2</v>
      </c>
      <c r="I28" s="55">
        <f>H28*C28</f>
        <v>5.9067219029800885E-3</v>
      </c>
      <c r="J28" s="159">
        <f>SUM(I28:I35)</f>
        <v>0.60118936255512501</v>
      </c>
      <c r="L28" s="96"/>
    </row>
    <row r="29" spans="1:12" x14ac:dyDescent="0.25">
      <c r="A29" s="143"/>
      <c r="B29" s="117" t="s">
        <v>55</v>
      </c>
      <c r="C29" s="58">
        <f t="shared" si="7"/>
        <v>0.6</v>
      </c>
      <c r="D29" s="141"/>
      <c r="E29" s="141"/>
      <c r="F29" s="123">
        <f t="shared" ref="F29:F35" si="10">G29*43560</f>
        <v>78408</v>
      </c>
      <c r="G29" s="26">
        <v>1.8</v>
      </c>
      <c r="H29" s="59">
        <f t="shared" ref="H29:H35" si="11">G29/E$28</f>
        <v>2.4054523586796741E-2</v>
      </c>
      <c r="I29" s="59">
        <f t="shared" ref="I29:I35" si="12">H29*C29</f>
        <v>1.4432714152078044E-2</v>
      </c>
      <c r="J29" s="160"/>
      <c r="L29" s="96"/>
    </row>
    <row r="30" spans="1:12" x14ac:dyDescent="0.25">
      <c r="A30" s="143"/>
      <c r="B30" s="117" t="s">
        <v>18</v>
      </c>
      <c r="C30" s="58">
        <f t="shared" si="7"/>
        <v>0</v>
      </c>
      <c r="D30" s="141"/>
      <c r="E30" s="141"/>
      <c r="F30" s="123">
        <f t="shared" si="10"/>
        <v>179902.8</v>
      </c>
      <c r="G30" s="26">
        <v>4.13</v>
      </c>
      <c r="H30" s="59">
        <f t="shared" si="11"/>
        <v>5.5191768007483627E-2</v>
      </c>
      <c r="I30" s="59">
        <f t="shared" si="12"/>
        <v>0</v>
      </c>
      <c r="J30" s="160"/>
      <c r="L30" s="96"/>
    </row>
    <row r="31" spans="1:12" x14ac:dyDescent="0.25">
      <c r="A31" s="143"/>
      <c r="B31" s="117" t="s">
        <v>25</v>
      </c>
      <c r="C31" s="58">
        <f t="shared" si="7"/>
        <v>0.85</v>
      </c>
      <c r="D31" s="141"/>
      <c r="E31" s="141"/>
      <c r="F31" s="123">
        <f t="shared" si="10"/>
        <v>919116.00000000012</v>
      </c>
      <c r="G31" s="26">
        <f>20.32+0.78</f>
        <v>21.1</v>
      </c>
      <c r="H31" s="59">
        <f t="shared" si="11"/>
        <v>0.28197247093411737</v>
      </c>
      <c r="I31" s="59">
        <f t="shared" si="12"/>
        <v>0.23967660029399976</v>
      </c>
      <c r="J31" s="160"/>
      <c r="L31" s="96"/>
    </row>
    <row r="32" spans="1:12" x14ac:dyDescent="0.25">
      <c r="A32" s="143">
        <v>3</v>
      </c>
      <c r="B32" s="117" t="s">
        <v>32</v>
      </c>
      <c r="C32" s="58">
        <f t="shared" ref="C32:C35" si="13">VLOOKUP(B32,$A$2:$D$12,3,FALSE)</f>
        <v>0.2</v>
      </c>
      <c r="D32" s="141">
        <v>45.59</v>
      </c>
      <c r="E32" s="141"/>
      <c r="F32" s="123">
        <f t="shared" si="10"/>
        <v>119354.40000000001</v>
      </c>
      <c r="G32" s="26">
        <v>2.74</v>
      </c>
      <c r="H32" s="59">
        <f t="shared" si="11"/>
        <v>3.6616330348790596E-2</v>
      </c>
      <c r="I32" s="59">
        <f t="shared" si="12"/>
        <v>7.3232660697581196E-3</v>
      </c>
      <c r="J32" s="160"/>
      <c r="L32" s="96"/>
    </row>
    <row r="33" spans="1:12" x14ac:dyDescent="0.25">
      <c r="A33" s="143"/>
      <c r="B33" s="117" t="s">
        <v>55</v>
      </c>
      <c r="C33" s="58">
        <f t="shared" si="13"/>
        <v>0.6</v>
      </c>
      <c r="D33" s="141"/>
      <c r="E33" s="141"/>
      <c r="F33" s="123">
        <f t="shared" si="10"/>
        <v>1552042.8</v>
      </c>
      <c r="G33" s="26">
        <v>35.630000000000003</v>
      </c>
      <c r="H33" s="59">
        <f t="shared" si="11"/>
        <v>0.47614593077642658</v>
      </c>
      <c r="I33" s="59">
        <f t="shared" si="12"/>
        <v>0.28568755846585592</v>
      </c>
      <c r="J33" s="160"/>
      <c r="L33" s="96"/>
    </row>
    <row r="34" spans="1:12" x14ac:dyDescent="0.25">
      <c r="A34" s="143"/>
      <c r="B34" s="117" t="s">
        <v>18</v>
      </c>
      <c r="C34" s="58">
        <f t="shared" si="13"/>
        <v>0</v>
      </c>
      <c r="D34" s="141"/>
      <c r="E34" s="141"/>
      <c r="F34" s="123">
        <f t="shared" si="10"/>
        <v>129808.8</v>
      </c>
      <c r="G34" s="26">
        <v>2.98</v>
      </c>
      <c r="H34" s="59">
        <f t="shared" si="11"/>
        <v>3.9823600160363494E-2</v>
      </c>
      <c r="I34" s="59">
        <f t="shared" si="12"/>
        <v>0</v>
      </c>
      <c r="J34" s="160"/>
      <c r="L34" s="96"/>
    </row>
    <row r="35" spans="1:12" ht="15.75" thickBot="1" x14ac:dyDescent="0.3">
      <c r="A35" s="145"/>
      <c r="B35" s="119" t="s">
        <v>25</v>
      </c>
      <c r="C35" s="56">
        <f t="shared" si="13"/>
        <v>0.85</v>
      </c>
      <c r="D35" s="146"/>
      <c r="E35" s="146"/>
      <c r="F35" s="122">
        <f t="shared" si="10"/>
        <v>184694.40000000002</v>
      </c>
      <c r="G35" s="29">
        <v>4.24</v>
      </c>
      <c r="H35" s="57">
        <f t="shared" si="11"/>
        <v>5.666176667112121E-2</v>
      </c>
      <c r="I35" s="57">
        <f t="shared" si="12"/>
        <v>4.816250167045303E-2</v>
      </c>
      <c r="J35" s="161"/>
      <c r="L35" s="96"/>
    </row>
    <row r="36" spans="1:12" ht="15.75" thickBot="1" x14ac:dyDescent="0.3">
      <c r="A36" s="130">
        <v>4</v>
      </c>
      <c r="B36" s="131" t="s">
        <v>25</v>
      </c>
      <c r="C36" s="132">
        <f t="shared" si="7"/>
        <v>0.85</v>
      </c>
      <c r="D36" s="133">
        <f>Qp!C7</f>
        <v>24.77</v>
      </c>
      <c r="E36" s="133">
        <f>D36</f>
        <v>24.77</v>
      </c>
      <c r="F36" s="134">
        <v>432045.68999999994</v>
      </c>
      <c r="G36" s="135">
        <v>24.77</v>
      </c>
      <c r="H36" s="136">
        <f>G36/D36</f>
        <v>1</v>
      </c>
      <c r="I36" s="136">
        <f>H36*C36</f>
        <v>0.85</v>
      </c>
      <c r="J36" s="137">
        <f>SUM(I36:I36)</f>
        <v>0.85</v>
      </c>
    </row>
    <row r="37" spans="1:12" x14ac:dyDescent="0.25">
      <c r="A37" s="101"/>
      <c r="B37" s="94"/>
      <c r="C37" s="95"/>
      <c r="D37" s="100"/>
      <c r="E37" s="100"/>
      <c r="F37" s="96"/>
      <c r="G37" s="98"/>
      <c r="H37" s="97"/>
      <c r="I37" s="97"/>
      <c r="J37" s="102"/>
    </row>
    <row r="38" spans="1:12" x14ac:dyDescent="0.25">
      <c r="A38" s="101"/>
      <c r="B38" s="94"/>
      <c r="C38" s="95"/>
      <c r="D38" s="100"/>
      <c r="E38" s="100">
        <f>SUM(E16:E36)</f>
        <v>583.52</v>
      </c>
      <c r="F38" s="96"/>
      <c r="G38" s="98"/>
      <c r="H38" s="97"/>
      <c r="I38" s="97"/>
      <c r="J38" s="102"/>
    </row>
    <row r="39" spans="1:12" x14ac:dyDescent="0.25">
      <c r="A39" s="101"/>
      <c r="B39" s="94"/>
      <c r="D39" s="100"/>
      <c r="E39" s="100"/>
      <c r="F39" s="96"/>
      <c r="G39" s="98"/>
      <c r="H39" s="97"/>
      <c r="I39" s="97"/>
      <c r="J39" s="102"/>
    </row>
    <row r="40" spans="1:12" x14ac:dyDescent="0.25">
      <c r="A40" s="101"/>
      <c r="B40" s="94"/>
      <c r="C40" s="95"/>
      <c r="D40" s="100"/>
      <c r="E40" s="100"/>
      <c r="F40" s="96"/>
      <c r="G40" s="98"/>
      <c r="H40" s="97"/>
      <c r="I40" s="97"/>
      <c r="J40" s="102"/>
    </row>
    <row r="41" spans="1:12" s="23" customFormat="1" x14ac:dyDescent="0.25">
      <c r="A41" s="101"/>
      <c r="B41" s="94"/>
      <c r="C41" s="52"/>
      <c r="D41" s="92"/>
      <c r="E41" s="92"/>
      <c r="F41" s="92"/>
      <c r="G41" s="92"/>
      <c r="H41" s="92"/>
      <c r="I41" s="92"/>
      <c r="J41" s="107"/>
      <c r="K41" s="108"/>
      <c r="L41" s="52"/>
    </row>
    <row r="42" spans="1:12" s="23" customFormat="1" x14ac:dyDescent="0.25">
      <c r="A42" s="101"/>
      <c r="B42" s="94"/>
      <c r="C42" s="52"/>
      <c r="D42" s="92"/>
      <c r="E42" s="92"/>
      <c r="F42" s="92"/>
      <c r="G42" s="92"/>
      <c r="H42" s="92"/>
      <c r="I42" s="92"/>
      <c r="J42" s="107"/>
      <c r="K42" s="108"/>
      <c r="L42" s="52"/>
    </row>
    <row r="43" spans="1:12" s="23" customFormat="1" x14ac:dyDescent="0.25">
      <c r="A43" s="101"/>
      <c r="B43" s="94"/>
      <c r="C43" s="52"/>
      <c r="D43" s="104"/>
      <c r="E43" s="104"/>
      <c r="F43" s="96"/>
      <c r="G43" s="104"/>
      <c r="H43" s="104"/>
      <c r="I43" s="104"/>
      <c r="J43" s="105"/>
      <c r="K43" s="109"/>
      <c r="L43" s="52"/>
    </row>
    <row r="44" spans="1:12" s="23" customFormat="1" x14ac:dyDescent="0.25">
      <c r="A44" s="93"/>
      <c r="B44" s="94"/>
      <c r="C44" s="52"/>
      <c r="D44" s="104"/>
      <c r="E44" s="104"/>
      <c r="F44" s="104"/>
      <c r="G44" s="104"/>
      <c r="H44" s="104"/>
      <c r="I44" s="104"/>
      <c r="J44" s="105"/>
      <c r="K44" s="109"/>
      <c r="L44" s="52"/>
    </row>
    <row r="45" spans="1:12" s="23" customFormat="1" x14ac:dyDescent="0.25">
      <c r="A45" s="101"/>
      <c r="B45" s="94"/>
      <c r="C45" s="52"/>
      <c r="D45" s="104"/>
      <c r="E45" s="104"/>
      <c r="F45" s="104"/>
      <c r="G45" s="104"/>
      <c r="H45" s="104"/>
      <c r="I45" s="104"/>
      <c r="J45" s="105"/>
      <c r="K45" s="109"/>
      <c r="L45" s="52"/>
    </row>
    <row r="46" spans="1:12" s="23" customFormat="1" x14ac:dyDescent="0.25">
      <c r="A46" s="101"/>
      <c r="C46" s="52"/>
      <c r="D46" s="104"/>
      <c r="E46" s="104"/>
      <c r="F46" s="104"/>
      <c r="G46" s="104"/>
      <c r="H46" s="104"/>
      <c r="I46" s="104"/>
      <c r="J46" s="105"/>
      <c r="K46" s="109"/>
      <c r="L46" s="52"/>
    </row>
    <row r="47" spans="1:12" s="23" customFormat="1" x14ac:dyDescent="0.25">
      <c r="A47" s="101"/>
      <c r="B47" s="94"/>
      <c r="C47" s="52"/>
      <c r="D47" s="92"/>
      <c r="E47" s="92"/>
      <c r="F47" s="92"/>
      <c r="G47" s="108"/>
      <c r="H47" s="92"/>
      <c r="I47" s="92"/>
      <c r="J47" s="107"/>
      <c r="K47" s="108"/>
      <c r="L47" s="52"/>
    </row>
    <row r="48" spans="1:12" x14ac:dyDescent="0.25">
      <c r="A48" s="101"/>
      <c r="B48" s="94"/>
      <c r="C48" s="103"/>
      <c r="D48" s="100"/>
      <c r="E48" s="100"/>
      <c r="F48" s="99"/>
      <c r="G48" s="99"/>
      <c r="H48" s="99"/>
      <c r="I48" s="99"/>
      <c r="K48" s="92"/>
      <c r="L48" s="75"/>
    </row>
    <row r="51" spans="1:11" x14ac:dyDescent="0.25">
      <c r="A51" s="101"/>
      <c r="B51" s="94"/>
      <c r="C51" s="95"/>
      <c r="D51" s="100"/>
      <c r="E51" s="100"/>
      <c r="F51" s="99"/>
      <c r="G51" s="98"/>
      <c r="H51" s="97"/>
      <c r="I51" s="97"/>
      <c r="J51" s="102"/>
      <c r="K51" s="106"/>
    </row>
    <row r="52" spans="1:11" x14ac:dyDescent="0.25">
      <c r="A52" s="101"/>
      <c r="B52" s="95"/>
      <c r="C52" s="103"/>
      <c r="D52" s="100"/>
      <c r="E52" s="100"/>
      <c r="F52" s="99"/>
      <c r="G52" s="98"/>
      <c r="H52" s="97"/>
      <c r="I52" s="97"/>
      <c r="J52" s="102"/>
    </row>
    <row r="53" spans="1:11" x14ac:dyDescent="0.25">
      <c r="C53" s="62"/>
      <c r="D53" s="63"/>
      <c r="E53" s="63"/>
      <c r="F53" s="64"/>
    </row>
    <row r="54" spans="1:11" x14ac:dyDescent="0.25">
      <c r="C54" s="62"/>
      <c r="D54" s="63"/>
      <c r="E54" s="63"/>
      <c r="F54" s="64"/>
    </row>
    <row r="55" spans="1:11" x14ac:dyDescent="0.25">
      <c r="C55" s="62"/>
      <c r="D55" s="63"/>
      <c r="E55" s="63"/>
      <c r="F55" s="64"/>
    </row>
    <row r="56" spans="1:11" x14ac:dyDescent="0.25">
      <c r="C56" s="62"/>
      <c r="D56" s="63"/>
      <c r="E56" s="63"/>
      <c r="F56" s="64"/>
    </row>
    <row r="57" spans="1:11" x14ac:dyDescent="0.25">
      <c r="C57" s="62"/>
      <c r="D57" s="63"/>
      <c r="E57" s="63"/>
      <c r="F57" s="64"/>
    </row>
    <row r="58" spans="1:11" x14ac:dyDescent="0.25">
      <c r="C58" s="62"/>
      <c r="D58" s="63"/>
      <c r="E58" s="63"/>
      <c r="F58" s="64"/>
    </row>
    <row r="59" spans="1:11" x14ac:dyDescent="0.25">
      <c r="C59" s="62"/>
      <c r="D59" s="63"/>
      <c r="E59" s="63"/>
      <c r="F59" s="64"/>
    </row>
    <row r="60" spans="1:11" x14ac:dyDescent="0.25">
      <c r="C60" s="62"/>
      <c r="D60" s="63"/>
      <c r="E60" s="63"/>
      <c r="F60" s="64"/>
    </row>
    <row r="61" spans="1:11" x14ac:dyDescent="0.25">
      <c r="C61" s="62"/>
      <c r="D61" s="63"/>
      <c r="E61" s="63"/>
      <c r="F61" s="64"/>
    </row>
    <row r="62" spans="1:11" x14ac:dyDescent="0.25">
      <c r="C62" s="62"/>
      <c r="D62" s="63"/>
      <c r="E62" s="63"/>
      <c r="F62" s="64"/>
    </row>
    <row r="63" spans="1:11" x14ac:dyDescent="0.25">
      <c r="C63" s="62"/>
      <c r="D63" s="63"/>
      <c r="E63" s="63"/>
      <c r="F63" s="64"/>
    </row>
    <row r="64" spans="1:11" x14ac:dyDescent="0.25">
      <c r="C64" s="62"/>
      <c r="D64" s="63"/>
      <c r="E64" s="63"/>
      <c r="F64" s="64"/>
    </row>
    <row r="65" spans="3:6" x14ac:dyDescent="0.25">
      <c r="C65" s="62"/>
      <c r="D65" s="63"/>
      <c r="E65" s="63"/>
      <c r="F65" s="64"/>
    </row>
    <row r="66" spans="3:6" x14ac:dyDescent="0.25">
      <c r="C66" s="62"/>
      <c r="D66" s="63"/>
      <c r="E66" s="63"/>
      <c r="F66" s="64"/>
    </row>
    <row r="67" spans="3:6" x14ac:dyDescent="0.25">
      <c r="C67" s="62"/>
      <c r="D67" s="63"/>
      <c r="E67" s="63"/>
      <c r="F67" s="64"/>
    </row>
    <row r="68" spans="3:6" x14ac:dyDescent="0.25">
      <c r="C68" s="62"/>
      <c r="D68" s="63"/>
      <c r="E68" s="63"/>
      <c r="F68" s="64"/>
    </row>
    <row r="69" spans="3:6" x14ac:dyDescent="0.25">
      <c r="C69" s="62"/>
      <c r="D69" s="63"/>
      <c r="E69" s="63"/>
      <c r="F69" s="64"/>
    </row>
    <row r="70" spans="3:6" x14ac:dyDescent="0.25">
      <c r="C70" s="62"/>
      <c r="D70" s="63"/>
      <c r="E70" s="63"/>
      <c r="F70" s="64"/>
    </row>
    <row r="71" spans="3:6" x14ac:dyDescent="0.25">
      <c r="C71" s="62"/>
      <c r="D71" s="63"/>
      <c r="E71" s="63"/>
      <c r="F71" s="64"/>
    </row>
    <row r="72" spans="3:6" x14ac:dyDescent="0.25">
      <c r="C72" s="62"/>
      <c r="D72" s="63"/>
      <c r="E72" s="63"/>
      <c r="F72" s="64"/>
    </row>
    <row r="73" spans="3:6" x14ac:dyDescent="0.25">
      <c r="C73" s="62"/>
      <c r="D73" s="63"/>
      <c r="E73" s="63"/>
      <c r="F73" s="64"/>
    </row>
    <row r="74" spans="3:6" x14ac:dyDescent="0.25">
      <c r="C74" s="62"/>
      <c r="D74" s="63"/>
      <c r="E74" s="63"/>
      <c r="F74" s="64"/>
    </row>
    <row r="75" spans="3:6" x14ac:dyDescent="0.25">
      <c r="C75" s="62"/>
      <c r="D75" s="63"/>
      <c r="E75" s="63"/>
      <c r="F75" s="64"/>
    </row>
    <row r="76" spans="3:6" x14ac:dyDescent="0.25">
      <c r="C76" s="62"/>
      <c r="D76" s="63"/>
      <c r="E76" s="63"/>
      <c r="F76" s="64"/>
    </row>
    <row r="77" spans="3:6" x14ac:dyDescent="0.25">
      <c r="C77" s="62"/>
      <c r="D77" s="63"/>
      <c r="E77" s="63"/>
      <c r="F77" s="64"/>
    </row>
    <row r="78" spans="3:6" x14ac:dyDescent="0.25">
      <c r="C78" s="62"/>
      <c r="D78" s="63"/>
      <c r="E78" s="63"/>
      <c r="F78" s="64"/>
    </row>
    <row r="79" spans="3:6" x14ac:dyDescent="0.25">
      <c r="C79" s="62"/>
      <c r="D79" s="63"/>
      <c r="E79" s="63"/>
      <c r="F79" s="64"/>
    </row>
    <row r="80" spans="3:6" x14ac:dyDescent="0.25">
      <c r="C80" s="62"/>
      <c r="D80" s="63"/>
      <c r="E80" s="63"/>
      <c r="F80" s="64"/>
    </row>
    <row r="81" spans="3:6" x14ac:dyDescent="0.25">
      <c r="C81" s="62"/>
      <c r="D81" s="63"/>
      <c r="E81" s="63"/>
      <c r="F81" s="64"/>
    </row>
    <row r="82" spans="3:6" x14ac:dyDescent="0.25">
      <c r="C82" s="62"/>
      <c r="D82" s="63"/>
      <c r="E82" s="63"/>
      <c r="F82" s="64"/>
    </row>
    <row r="83" spans="3:6" x14ac:dyDescent="0.25">
      <c r="C83" s="62"/>
      <c r="D83" s="63"/>
      <c r="E83" s="63"/>
      <c r="F83" s="64"/>
    </row>
    <row r="84" spans="3:6" x14ac:dyDescent="0.25">
      <c r="C84" s="62"/>
      <c r="D84" s="63"/>
      <c r="E84" s="63"/>
      <c r="F84" s="64"/>
    </row>
    <row r="85" spans="3:6" x14ac:dyDescent="0.25">
      <c r="C85" s="62"/>
      <c r="D85" s="63"/>
      <c r="E85" s="63"/>
      <c r="F85" s="64"/>
    </row>
    <row r="86" spans="3:6" x14ac:dyDescent="0.25">
      <c r="C86" s="62"/>
      <c r="D86" s="63"/>
      <c r="E86" s="63"/>
      <c r="F86" s="64"/>
    </row>
    <row r="87" spans="3:6" x14ac:dyDescent="0.25">
      <c r="C87" s="62"/>
      <c r="D87" s="63"/>
      <c r="E87" s="63"/>
      <c r="F87" s="64"/>
    </row>
    <row r="88" spans="3:6" x14ac:dyDescent="0.25">
      <c r="C88" s="62"/>
      <c r="D88" s="63"/>
      <c r="E88" s="63"/>
      <c r="F88" s="64"/>
    </row>
    <row r="89" spans="3:6" x14ac:dyDescent="0.25">
      <c r="C89" s="62"/>
      <c r="D89" s="63"/>
      <c r="E89" s="63"/>
      <c r="F89" s="64"/>
    </row>
    <row r="90" spans="3:6" x14ac:dyDescent="0.25">
      <c r="C90" s="62"/>
      <c r="D90" s="63"/>
      <c r="E90" s="63"/>
      <c r="F90" s="64"/>
    </row>
    <row r="91" spans="3:6" x14ac:dyDescent="0.25">
      <c r="C91" s="62"/>
      <c r="D91" s="63"/>
      <c r="E91" s="63"/>
      <c r="F91" s="64"/>
    </row>
    <row r="92" spans="3:6" x14ac:dyDescent="0.25">
      <c r="C92" s="62"/>
      <c r="D92" s="63"/>
      <c r="E92" s="63"/>
      <c r="F92" s="64"/>
    </row>
    <row r="93" spans="3:6" x14ac:dyDescent="0.25">
      <c r="C93" s="62"/>
      <c r="D93" s="63"/>
      <c r="E93" s="63"/>
      <c r="F93" s="64"/>
    </row>
    <row r="94" spans="3:6" x14ac:dyDescent="0.25">
      <c r="C94" s="62"/>
      <c r="D94" s="63"/>
      <c r="E94" s="63"/>
      <c r="F94" s="64"/>
    </row>
    <row r="95" spans="3:6" x14ac:dyDescent="0.25">
      <c r="C95" s="62"/>
      <c r="D95" s="63"/>
      <c r="E95" s="63"/>
      <c r="F95" s="64"/>
    </row>
    <row r="96" spans="3:6" x14ac:dyDescent="0.25">
      <c r="C96" s="62"/>
      <c r="D96" s="63"/>
      <c r="E96" s="63"/>
      <c r="F96" s="64"/>
    </row>
    <row r="97" spans="3:6" x14ac:dyDescent="0.25">
      <c r="C97" s="62"/>
      <c r="D97" s="63"/>
      <c r="E97" s="63"/>
      <c r="F97" s="64"/>
    </row>
    <row r="98" spans="3:6" x14ac:dyDescent="0.25">
      <c r="C98" s="62"/>
      <c r="D98" s="63"/>
      <c r="E98" s="63"/>
      <c r="F98" s="64"/>
    </row>
    <row r="99" spans="3:6" x14ac:dyDescent="0.25">
      <c r="C99" s="62"/>
      <c r="D99" s="63"/>
      <c r="E99" s="63"/>
      <c r="F99" s="64"/>
    </row>
    <row r="100" spans="3:6" x14ac:dyDescent="0.25">
      <c r="C100" s="62"/>
      <c r="D100" s="63"/>
      <c r="E100" s="63"/>
      <c r="F100" s="64"/>
    </row>
    <row r="101" spans="3:6" x14ac:dyDescent="0.25">
      <c r="C101" s="62"/>
      <c r="D101" s="63"/>
      <c r="E101" s="63"/>
      <c r="F101" s="64"/>
    </row>
    <row r="102" spans="3:6" x14ac:dyDescent="0.25">
      <c r="C102" s="62"/>
      <c r="D102" s="63"/>
      <c r="E102" s="63"/>
      <c r="F102" s="64"/>
    </row>
    <row r="103" spans="3:6" x14ac:dyDescent="0.25">
      <c r="C103" s="62"/>
      <c r="D103" s="63"/>
      <c r="E103" s="63"/>
      <c r="F103" s="64"/>
    </row>
    <row r="104" spans="3:6" x14ac:dyDescent="0.25">
      <c r="C104" s="62"/>
      <c r="D104" s="63"/>
      <c r="E104" s="63"/>
      <c r="F104" s="64"/>
    </row>
    <row r="105" spans="3:6" x14ac:dyDescent="0.25">
      <c r="C105" s="62"/>
      <c r="D105" s="63"/>
      <c r="E105" s="63"/>
      <c r="F105" s="64"/>
    </row>
    <row r="106" spans="3:6" x14ac:dyDescent="0.25">
      <c r="C106" s="62"/>
      <c r="D106" s="63"/>
      <c r="E106" s="63"/>
      <c r="F106" s="64"/>
    </row>
    <row r="107" spans="3:6" x14ac:dyDescent="0.25">
      <c r="C107" s="62"/>
      <c r="D107" s="63"/>
      <c r="E107" s="63"/>
      <c r="F107" s="64"/>
    </row>
    <row r="108" spans="3:6" x14ac:dyDescent="0.25">
      <c r="C108" s="62"/>
      <c r="D108" s="63"/>
      <c r="E108" s="63"/>
      <c r="F108" s="64"/>
    </row>
    <row r="109" spans="3:6" x14ac:dyDescent="0.25">
      <c r="C109" s="62"/>
      <c r="D109" s="63"/>
      <c r="E109" s="63"/>
      <c r="F109" s="64"/>
    </row>
    <row r="110" spans="3:6" x14ac:dyDescent="0.25">
      <c r="C110" s="62"/>
      <c r="D110" s="63"/>
      <c r="E110" s="63"/>
      <c r="F110" s="64"/>
    </row>
    <row r="111" spans="3:6" x14ac:dyDescent="0.25">
      <c r="C111" s="62"/>
      <c r="D111" s="63"/>
      <c r="E111" s="63"/>
      <c r="F111" s="64"/>
    </row>
    <row r="112" spans="3:6" x14ac:dyDescent="0.25">
      <c r="C112" s="62"/>
      <c r="D112" s="63"/>
      <c r="E112" s="63"/>
      <c r="F112" s="64"/>
    </row>
    <row r="113" spans="3:6" x14ac:dyDescent="0.25">
      <c r="C113" s="62"/>
      <c r="D113" s="63"/>
      <c r="E113" s="63"/>
      <c r="F113" s="64"/>
    </row>
    <row r="114" spans="3:6" x14ac:dyDescent="0.25">
      <c r="C114" s="62"/>
      <c r="D114" s="63"/>
      <c r="E114" s="63"/>
      <c r="F114" s="64"/>
    </row>
    <row r="115" spans="3:6" x14ac:dyDescent="0.25">
      <c r="C115" s="62"/>
      <c r="D115" s="63"/>
      <c r="E115" s="63"/>
      <c r="F115" s="64"/>
    </row>
    <row r="116" spans="3:6" x14ac:dyDescent="0.25">
      <c r="C116" s="62"/>
      <c r="D116" s="63"/>
      <c r="E116" s="63"/>
      <c r="F116" s="64"/>
    </row>
    <row r="117" spans="3:6" x14ac:dyDescent="0.25">
      <c r="C117" s="62"/>
      <c r="D117" s="63"/>
      <c r="E117" s="63"/>
      <c r="F117" s="64"/>
    </row>
    <row r="118" spans="3:6" x14ac:dyDescent="0.25">
      <c r="C118" s="62"/>
      <c r="D118" s="63"/>
      <c r="E118" s="63"/>
      <c r="F118" s="64"/>
    </row>
    <row r="119" spans="3:6" x14ac:dyDescent="0.25">
      <c r="C119" s="62"/>
      <c r="D119" s="63"/>
      <c r="E119" s="63"/>
      <c r="F119" s="64"/>
    </row>
    <row r="120" spans="3:6" x14ac:dyDescent="0.25">
      <c r="C120" s="62"/>
      <c r="D120" s="63"/>
      <c r="E120" s="63"/>
      <c r="F120" s="64"/>
    </row>
    <row r="121" spans="3:6" x14ac:dyDescent="0.25">
      <c r="C121" s="62"/>
      <c r="D121" s="63"/>
      <c r="E121" s="63"/>
      <c r="F121" s="64"/>
    </row>
    <row r="122" spans="3:6" x14ac:dyDescent="0.25">
      <c r="C122" s="62"/>
      <c r="D122" s="63"/>
      <c r="E122" s="63"/>
      <c r="F122" s="64"/>
    </row>
    <row r="123" spans="3:6" x14ac:dyDescent="0.25">
      <c r="C123" s="62"/>
      <c r="D123" s="63"/>
      <c r="E123" s="63"/>
      <c r="F123" s="64"/>
    </row>
    <row r="124" spans="3:6" x14ac:dyDescent="0.25">
      <c r="C124" s="62"/>
      <c r="D124" s="63"/>
      <c r="E124" s="63"/>
      <c r="F124" s="64"/>
    </row>
    <row r="125" spans="3:6" x14ac:dyDescent="0.25">
      <c r="C125" s="62"/>
      <c r="D125" s="63"/>
      <c r="E125" s="63"/>
      <c r="F125" s="64"/>
    </row>
    <row r="126" spans="3:6" x14ac:dyDescent="0.25">
      <c r="C126" s="62"/>
      <c r="D126" s="63"/>
      <c r="E126" s="63"/>
      <c r="F126" s="64"/>
    </row>
    <row r="127" spans="3:6" x14ac:dyDescent="0.25">
      <c r="C127" s="62"/>
      <c r="D127" s="63"/>
      <c r="E127" s="63"/>
      <c r="F127" s="64"/>
    </row>
    <row r="128" spans="3:6" x14ac:dyDescent="0.25">
      <c r="C128" s="62"/>
      <c r="D128" s="63"/>
      <c r="E128" s="63"/>
      <c r="F128" s="64"/>
    </row>
    <row r="129" spans="3:6" x14ac:dyDescent="0.25">
      <c r="C129" s="62"/>
      <c r="D129" s="63"/>
      <c r="E129" s="63"/>
      <c r="F129" s="64"/>
    </row>
    <row r="130" spans="3:6" x14ac:dyDescent="0.25">
      <c r="C130" s="62"/>
      <c r="D130" s="63"/>
      <c r="E130" s="63"/>
      <c r="F130" s="64"/>
    </row>
    <row r="131" spans="3:6" x14ac:dyDescent="0.25">
      <c r="C131" s="62"/>
      <c r="D131" s="63"/>
      <c r="E131" s="63"/>
      <c r="F131" s="64"/>
    </row>
    <row r="132" spans="3:6" x14ac:dyDescent="0.25">
      <c r="C132" s="63"/>
      <c r="D132" s="63"/>
      <c r="E132" s="63"/>
      <c r="F132" s="64"/>
    </row>
    <row r="133" spans="3:6" x14ac:dyDescent="0.25">
      <c r="C133" s="63"/>
      <c r="D133" s="63"/>
      <c r="E133" s="63"/>
      <c r="F133" s="64"/>
    </row>
    <row r="134" spans="3:6" x14ac:dyDescent="0.25">
      <c r="C134" s="63"/>
      <c r="D134" s="63"/>
      <c r="E134" s="63"/>
      <c r="F134" s="64"/>
    </row>
    <row r="135" spans="3:6" x14ac:dyDescent="0.25">
      <c r="C135" s="63"/>
      <c r="D135" s="63"/>
      <c r="E135" s="63"/>
      <c r="F135" s="64"/>
    </row>
    <row r="136" spans="3:6" x14ac:dyDescent="0.25">
      <c r="C136" s="63"/>
      <c r="D136" s="63"/>
      <c r="E136" s="63"/>
      <c r="F136" s="64"/>
    </row>
    <row r="137" spans="3:6" x14ac:dyDescent="0.25">
      <c r="C137" s="63"/>
      <c r="D137" s="63"/>
      <c r="E137" s="63"/>
      <c r="F137" s="64"/>
    </row>
    <row r="138" spans="3:6" x14ac:dyDescent="0.25">
      <c r="C138" s="63"/>
      <c r="D138" s="63"/>
      <c r="E138" s="63"/>
      <c r="F138" s="64"/>
    </row>
    <row r="139" spans="3:6" x14ac:dyDescent="0.25">
      <c r="C139" s="63"/>
      <c r="D139" s="63"/>
      <c r="E139" s="63"/>
      <c r="F139" s="64"/>
    </row>
    <row r="140" spans="3:6" x14ac:dyDescent="0.25">
      <c r="C140" s="63"/>
      <c r="D140" s="63"/>
      <c r="E140" s="63"/>
      <c r="F140" s="64"/>
    </row>
    <row r="141" spans="3:6" x14ac:dyDescent="0.25">
      <c r="C141" s="63"/>
      <c r="D141" s="63"/>
      <c r="E141" s="63"/>
      <c r="F141" s="64"/>
    </row>
  </sheetData>
  <mergeCells count="22">
    <mergeCell ref="H14:H15"/>
    <mergeCell ref="E16:E25"/>
    <mergeCell ref="J16:J25"/>
    <mergeCell ref="E26:E27"/>
    <mergeCell ref="E28:E35"/>
    <mergeCell ref="J28:J35"/>
    <mergeCell ref="I14:I15"/>
    <mergeCell ref="J14:J15"/>
    <mergeCell ref="J26:J27"/>
    <mergeCell ref="A14:A15"/>
    <mergeCell ref="B14:B15"/>
    <mergeCell ref="A26:A27"/>
    <mergeCell ref="D26:D27"/>
    <mergeCell ref="A16:A20"/>
    <mergeCell ref="D16:D20"/>
    <mergeCell ref="C14:C15"/>
    <mergeCell ref="D28:D31"/>
    <mergeCell ref="A28:A31"/>
    <mergeCell ref="A21:A25"/>
    <mergeCell ref="A32:A35"/>
    <mergeCell ref="D32:D35"/>
    <mergeCell ref="D21:D25"/>
  </mergeCells>
  <pageMargins left="0.7" right="0.7" top="0.75" bottom="0.51749999999999996" header="0.3" footer="0.3"/>
  <pageSetup scale="72" fitToHeight="0" orientation="landscape" r:id="rId1"/>
  <headerFooter>
    <oddHeader>&amp;CTOD Existing Land Use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abSelected="1" zoomScaleNormal="100" workbookViewId="0">
      <selection activeCell="I13" sqref="I13"/>
    </sheetView>
  </sheetViews>
  <sheetFormatPr defaultRowHeight="15" x14ac:dyDescent="0.25"/>
  <cols>
    <col min="1" max="1" width="5.7109375" style="5" customWidth="1"/>
    <col min="2" max="2" width="9.140625" style="5" customWidth="1"/>
    <col min="3" max="3" width="9.140625" style="5"/>
    <col min="4" max="4" width="11.85546875" style="5" customWidth="1"/>
    <col min="5" max="6" width="9.140625" style="5"/>
    <col min="7" max="7" width="10.28515625" style="5" customWidth="1"/>
    <col min="8" max="8" width="9" style="5" hidden="1" customWidth="1"/>
    <col min="9" max="9" width="10.7109375" style="5" customWidth="1"/>
    <col min="10" max="10" width="9.140625" style="5"/>
    <col min="11" max="12" width="12.85546875" style="5" customWidth="1"/>
    <col min="13" max="15" width="9.140625" style="5"/>
    <col min="16" max="16" width="3.7109375" style="5" bestFit="1" customWidth="1"/>
    <col min="17" max="17" width="12.42578125" style="5" customWidth="1"/>
    <col min="18" max="16384" width="9.140625" style="5"/>
  </cols>
  <sheetData>
    <row r="1" spans="1:23" ht="18" customHeight="1" x14ac:dyDescent="0.25">
      <c r="B1" s="170" t="s">
        <v>0</v>
      </c>
      <c r="C1" s="174" t="s">
        <v>1</v>
      </c>
      <c r="D1" s="172" t="s">
        <v>50</v>
      </c>
      <c r="E1" s="174" t="s">
        <v>3</v>
      </c>
      <c r="F1" s="174" t="s">
        <v>4</v>
      </c>
      <c r="G1" s="172" t="s">
        <v>64</v>
      </c>
      <c r="H1" s="172" t="s">
        <v>66</v>
      </c>
      <c r="I1" s="178" t="s">
        <v>6</v>
      </c>
      <c r="J1" s="178" t="s">
        <v>8</v>
      </c>
      <c r="K1" s="172" t="s">
        <v>9</v>
      </c>
      <c r="L1" s="172" t="s">
        <v>9</v>
      </c>
      <c r="M1" s="174" t="s">
        <v>63</v>
      </c>
      <c r="N1" s="176" t="s">
        <v>63</v>
      </c>
      <c r="O1" s="22"/>
      <c r="P1" s="22"/>
      <c r="Q1" s="76" t="s">
        <v>49</v>
      </c>
      <c r="R1" s="75" t="s">
        <v>45</v>
      </c>
      <c r="S1" s="75"/>
      <c r="T1" s="75"/>
      <c r="U1" s="75" t="s">
        <v>46</v>
      </c>
      <c r="V1" s="75"/>
      <c r="W1" s="75"/>
    </row>
    <row r="2" spans="1:23" x14ac:dyDescent="0.25">
      <c r="B2" s="171"/>
      <c r="C2" s="175"/>
      <c r="D2" s="173"/>
      <c r="E2" s="175"/>
      <c r="F2" s="175"/>
      <c r="G2" s="173"/>
      <c r="H2" s="173"/>
      <c r="I2" s="179"/>
      <c r="J2" s="179"/>
      <c r="K2" s="173"/>
      <c r="L2" s="173"/>
      <c r="M2" s="175"/>
      <c r="N2" s="177"/>
      <c r="O2" s="22"/>
      <c r="P2" s="22"/>
      <c r="Q2" s="76"/>
      <c r="R2" s="75" t="s">
        <v>47</v>
      </c>
      <c r="S2" s="75" t="s">
        <v>48</v>
      </c>
      <c r="T2" s="75" t="s">
        <v>58</v>
      </c>
      <c r="U2" s="75" t="s">
        <v>47</v>
      </c>
      <c r="V2" s="75" t="s">
        <v>48</v>
      </c>
      <c r="W2" s="75" t="s">
        <v>58</v>
      </c>
    </row>
    <row r="3" spans="1:23" ht="18.75" thickBot="1" x14ac:dyDescent="0.3">
      <c r="B3" s="171"/>
      <c r="C3" s="14" t="s">
        <v>2</v>
      </c>
      <c r="D3" s="173"/>
      <c r="E3" s="175"/>
      <c r="F3" s="175"/>
      <c r="G3" s="14" t="s">
        <v>5</v>
      </c>
      <c r="H3" s="14" t="s">
        <v>5</v>
      </c>
      <c r="I3" s="14" t="s">
        <v>7</v>
      </c>
      <c r="J3" s="14" t="s">
        <v>7</v>
      </c>
      <c r="K3" s="14" t="s">
        <v>10</v>
      </c>
      <c r="L3" s="14" t="s">
        <v>11</v>
      </c>
      <c r="M3" s="14" t="s">
        <v>12</v>
      </c>
      <c r="N3" s="15" t="s">
        <v>59</v>
      </c>
      <c r="O3" s="24"/>
      <c r="Q3" s="27">
        <v>0</v>
      </c>
      <c r="R3" s="30">
        <v>1.2</v>
      </c>
      <c r="S3" s="30">
        <v>2.1</v>
      </c>
      <c r="T3" s="75">
        <f>S20</f>
        <v>5.7</v>
      </c>
      <c r="U3" s="30">
        <v>2</v>
      </c>
      <c r="V3" s="30">
        <v>3.4</v>
      </c>
      <c r="W3" s="75">
        <f>S16</f>
        <v>11.1</v>
      </c>
    </row>
    <row r="4" spans="1:23" s="52" customFormat="1" ht="30" customHeight="1" x14ac:dyDescent="0.25">
      <c r="A4" s="165" t="s">
        <v>43</v>
      </c>
      <c r="B4" s="77">
        <v>1</v>
      </c>
      <c r="C4" s="73">
        <f>226.01+221.92+12.32</f>
        <v>460.24999999999994</v>
      </c>
      <c r="D4" s="84">
        <f>'Land Use'!J16</f>
        <v>0.61195980445410114</v>
      </c>
      <c r="E4" s="53">
        <f>IF(C4&lt;20,VLOOKUP(D4,$Q$3:$V$11,2,FALSE),VLOOKUP(D4,$Q$3:$V$11,3,FALSE))</f>
        <v>5.2123283239785145</v>
      </c>
      <c r="F4" s="73">
        <f>IF(C4&gt;20,0.823,1)</f>
        <v>0.82299999999999995</v>
      </c>
      <c r="G4" s="198">
        <f>E4*(C4^F4)</f>
        <v>810.35564004249431</v>
      </c>
      <c r="H4" s="73">
        <v>370</v>
      </c>
      <c r="I4" s="73">
        <f>$S$19</f>
        <v>7.6</v>
      </c>
      <c r="J4" s="53">
        <f>VLOOKUP(D4,$Q$3:$W$11,4,FALSE)</f>
        <v>6.7710217876757799</v>
      </c>
      <c r="K4" s="85">
        <f>(J4/12)*(C4*43560)</f>
        <v>11312396.883333331</v>
      </c>
      <c r="L4" s="198">
        <f>K4/43560</f>
        <v>259.69689814814808</v>
      </c>
      <c r="M4" s="85">
        <f>K4/(1.39*G4)</f>
        <v>10043.016450843783</v>
      </c>
      <c r="N4" s="86">
        <f>M4/60</f>
        <v>167.38360751406304</v>
      </c>
      <c r="O4" s="108">
        <f>N4/60</f>
        <v>2.7897267919010509</v>
      </c>
      <c r="Q4" s="27">
        <v>0.1</v>
      </c>
      <c r="R4" s="30">
        <v>1.5</v>
      </c>
      <c r="S4" s="30">
        <v>2.6</v>
      </c>
      <c r="T4" s="31">
        <f>T$7-(($Q$7-$Q4)/($Q$7-$Q$3))</f>
        <v>5.75</v>
      </c>
      <c r="U4" s="30">
        <v>2.5</v>
      </c>
      <c r="V4" s="30">
        <v>4.3</v>
      </c>
      <c r="W4" s="31">
        <f>W$7-(($Q$7-$Q4)/($Q$7-$Q$3))</f>
        <v>11.25</v>
      </c>
    </row>
    <row r="5" spans="1:23" s="52" customFormat="1" ht="30" customHeight="1" x14ac:dyDescent="0.25">
      <c r="A5" s="166"/>
      <c r="B5" s="78">
        <v>2</v>
      </c>
      <c r="C5" s="87">
        <v>23.67</v>
      </c>
      <c r="D5" s="88">
        <f>'Land Use'!J26</f>
        <v>0.5436839881706802</v>
      </c>
      <c r="E5" s="89">
        <f>IF(C5&lt;20,VLOOKUP(D5,$Q$3:$V$11,2,FALSE),VLOOKUP(D5,$Q$3:$V$11,3,FALSE))</f>
        <v>5.0150870769375206</v>
      </c>
      <c r="F5" s="87">
        <f>IF(C5&gt;20,0.823,1)</f>
        <v>0.82299999999999995</v>
      </c>
      <c r="G5" s="199">
        <f t="shared" ref="G5:G11" si="0">E5*(C5^F5)</f>
        <v>67.802177918527903</v>
      </c>
      <c r="H5" s="87">
        <v>110</v>
      </c>
      <c r="I5" s="87">
        <f>$S$19</f>
        <v>7.6</v>
      </c>
      <c r="J5" s="89">
        <f>VLOOKUP(D5,$Q$3:$W$11,4,FALSE)</f>
        <v>6.6192977514904001</v>
      </c>
      <c r="K5" s="90">
        <f t="shared" ref="K5:K11" si="1">(J5/12)*(C5*43560)</f>
        <v>568743.96333333338</v>
      </c>
      <c r="L5" s="199">
        <f t="shared" ref="L5:L11" si="2">K5/43560</f>
        <v>13.056564814814816</v>
      </c>
      <c r="M5" s="90">
        <f t="shared" ref="M5:M11" si="3">K5/(1.39*G5)</f>
        <v>6034.7371058862864</v>
      </c>
      <c r="N5" s="91">
        <f t="shared" ref="N5:N11" si="4">M5/60</f>
        <v>100.57895176477145</v>
      </c>
      <c r="O5" s="108">
        <f t="shared" ref="O5:O11" si="5">N5/60</f>
        <v>1.6763158627461907</v>
      </c>
      <c r="Q5" s="27">
        <v>0.2</v>
      </c>
      <c r="R5" s="30">
        <v>1.8</v>
      </c>
      <c r="S5" s="30">
        <v>3.1</v>
      </c>
      <c r="T5" s="31">
        <f>T$7-(($Q$7-$Q5)/($Q$7-$Q$3))</f>
        <v>6</v>
      </c>
      <c r="U5" s="30">
        <v>3.1</v>
      </c>
      <c r="V5" s="30">
        <v>5.3</v>
      </c>
      <c r="W5" s="31">
        <f>W$7-(($Q$7-$Q5)/($Q$7-$Q$3))</f>
        <v>11.5</v>
      </c>
    </row>
    <row r="6" spans="1:23" s="52" customFormat="1" ht="30" customHeight="1" x14ac:dyDescent="0.25">
      <c r="A6" s="166"/>
      <c r="B6" s="78">
        <v>3</v>
      </c>
      <c r="C6" s="87">
        <f>45.59+29.24</f>
        <v>74.83</v>
      </c>
      <c r="D6" s="88">
        <f>'Land Use'!J28</f>
        <v>0.60118936255512501</v>
      </c>
      <c r="E6" s="89">
        <f>IF(C6&lt;20,VLOOKUP(D6,$Q$3:$V$11,2,FALSE),VLOOKUP(D6,$Q$3:$V$11,3,FALSE))</f>
        <v>5.1812137140481394</v>
      </c>
      <c r="F6" s="87">
        <f t="shared" ref="F6:F11" si="6">IF(C6&gt;20,0.823,1)</f>
        <v>0.82299999999999995</v>
      </c>
      <c r="G6" s="199">
        <f t="shared" si="0"/>
        <v>180.63248002906371</v>
      </c>
      <c r="H6" s="87">
        <v>81</v>
      </c>
      <c r="I6" s="87">
        <f>$S$19</f>
        <v>7.6</v>
      </c>
      <c r="J6" s="89">
        <f>VLOOKUP(D6,$Q$3:$W$11,4,FALSE)</f>
        <v>6.7470874723447221</v>
      </c>
      <c r="K6" s="90">
        <f t="shared" si="1"/>
        <v>1832730.9366666668</v>
      </c>
      <c r="L6" s="199">
        <f t="shared" si="2"/>
        <v>42.073712962962965</v>
      </c>
      <c r="M6" s="90">
        <f t="shared" si="3"/>
        <v>7299.4151717103687</v>
      </c>
      <c r="N6" s="91">
        <f t="shared" si="4"/>
        <v>121.65691952850615</v>
      </c>
      <c r="O6" s="108">
        <f t="shared" si="5"/>
        <v>2.0276153254751024</v>
      </c>
      <c r="Q6" s="27">
        <v>0.3</v>
      </c>
      <c r="R6" s="30">
        <v>2.2999999999999998</v>
      </c>
      <c r="S6" s="30">
        <v>3.9</v>
      </c>
      <c r="T6" s="31">
        <f>T$7-(($Q$7-$Q6)/($Q$7-$Q$3))</f>
        <v>6.25</v>
      </c>
      <c r="U6" s="30">
        <v>3.8</v>
      </c>
      <c r="V6" s="30">
        <v>6.4</v>
      </c>
      <c r="W6" s="31">
        <f>W$7-(($Q$7-$Q6)/($Q$7-$Q$3))</f>
        <v>11.75</v>
      </c>
    </row>
    <row r="7" spans="1:23" s="52" customFormat="1" ht="30" customHeight="1" thickBot="1" x14ac:dyDescent="0.3">
      <c r="A7" s="166"/>
      <c r="B7" s="79">
        <v>4</v>
      </c>
      <c r="C7" s="74">
        <v>24.77</v>
      </c>
      <c r="D7" s="111">
        <f>VLOOKUP(B7,'Land Use'!$A$16:$J$52,9,FALSE)</f>
        <v>0.85</v>
      </c>
      <c r="E7" s="110">
        <f>IF(C7&lt;20,VLOOKUP(D7,$Q$3:$V$11,2,FALSE),VLOOKUP(D7,$Q$3:$V$11,3,FALSE))</f>
        <v>5.9</v>
      </c>
      <c r="F7" s="74">
        <f t="shared" si="6"/>
        <v>0.82299999999999995</v>
      </c>
      <c r="G7" s="200">
        <f t="shared" si="0"/>
        <v>82.804342884630699</v>
      </c>
      <c r="H7" s="74">
        <v>120</v>
      </c>
      <c r="I7" s="74">
        <f>$S$19</f>
        <v>7.6</v>
      </c>
      <c r="J7" s="110">
        <f>VLOOKUP(D7,$Q$3:$W$11,4,FALSE)</f>
        <v>7.3</v>
      </c>
      <c r="K7" s="112">
        <f t="shared" si="1"/>
        <v>656380.22999999986</v>
      </c>
      <c r="L7" s="200">
        <f t="shared" si="2"/>
        <v>15.068416666666664</v>
      </c>
      <c r="M7" s="112">
        <f t="shared" si="3"/>
        <v>5702.7925873849699</v>
      </c>
      <c r="N7" s="113">
        <f t="shared" si="4"/>
        <v>95.046543123082827</v>
      </c>
      <c r="O7" s="108">
        <f t="shared" si="5"/>
        <v>1.5841090520513805</v>
      </c>
      <c r="Q7" s="27">
        <v>0.4</v>
      </c>
      <c r="R7" s="30">
        <v>2.7</v>
      </c>
      <c r="S7" s="30">
        <v>4.5999999999999996</v>
      </c>
      <c r="T7" s="75">
        <f>S21</f>
        <v>6.5</v>
      </c>
      <c r="U7" s="30">
        <v>4.3</v>
      </c>
      <c r="V7" s="30">
        <v>7.3</v>
      </c>
      <c r="W7" s="75">
        <f>S17</f>
        <v>12</v>
      </c>
    </row>
    <row r="8" spans="1:23" s="52" customFormat="1" ht="30" customHeight="1" x14ac:dyDescent="0.25">
      <c r="A8" s="167" t="s">
        <v>44</v>
      </c>
      <c r="B8" s="77">
        <v>1</v>
      </c>
      <c r="C8" s="73">
        <f>C4</f>
        <v>460.24999999999994</v>
      </c>
      <c r="D8" s="84">
        <f>D4</f>
        <v>0.61195980445410114</v>
      </c>
      <c r="E8" s="53">
        <f>IF(C8&lt;20,VLOOKUP(D8,$Q$3:$V$11,5,FALSE),VLOOKUP(D8,$Q$3:$V$11,6,FALSE))</f>
        <v>7.9594305027460921</v>
      </c>
      <c r="F8" s="73">
        <f t="shared" si="6"/>
        <v>0.82299999999999995</v>
      </c>
      <c r="G8" s="198">
        <f t="shared" si="0"/>
        <v>1237.444957132587</v>
      </c>
      <c r="H8" s="73">
        <v>550</v>
      </c>
      <c r="I8" s="73">
        <f>$S$15</f>
        <v>13.2</v>
      </c>
      <c r="J8" s="53">
        <f>VLOOKUP(D8,$Q$3:$W$11,7,FALSE)</f>
        <v>12.371021787675781</v>
      </c>
      <c r="K8" s="85">
        <f t="shared" si="1"/>
        <v>20668358.883333333</v>
      </c>
      <c r="L8" s="198">
        <f t="shared" si="2"/>
        <v>474.4802314814815</v>
      </c>
      <c r="M8" s="85">
        <f t="shared" si="3"/>
        <v>12016.148962379015</v>
      </c>
      <c r="N8" s="86">
        <f t="shared" si="4"/>
        <v>200.26914937298358</v>
      </c>
      <c r="O8" s="108">
        <f t="shared" si="5"/>
        <v>3.3378191562163928</v>
      </c>
      <c r="Q8" s="33">
        <f>D5</f>
        <v>0.5436839881706802</v>
      </c>
      <c r="R8" s="31">
        <f t="shared" ref="R8:S10" si="7">R$11-((($Q$11-$Q8)/($Q$11-$Q$7))*(R$11-R$7))</f>
        <v>2.9554382011923206</v>
      </c>
      <c r="S8" s="31">
        <f t="shared" si="7"/>
        <v>5.0150870769375206</v>
      </c>
      <c r="T8" s="31">
        <f>T$11-(($Q$11-$Q8)/($Q$11-$Q$7))</f>
        <v>6.6192977514904001</v>
      </c>
      <c r="U8" s="31">
        <f t="shared" ref="U8:V10" si="8">U$11-((($Q$11-$Q8)/($Q$11-$Q$7))*(U$11-U$7))</f>
        <v>4.5554382011923202</v>
      </c>
      <c r="V8" s="31">
        <f t="shared" si="8"/>
        <v>7.7470168520865599</v>
      </c>
      <c r="W8" s="31">
        <f>W$11-(($Q$11-$Q8)/($Q$11-$Q$7))</f>
        <v>12.219297751490402</v>
      </c>
    </row>
    <row r="9" spans="1:23" s="52" customFormat="1" ht="30" customHeight="1" x14ac:dyDescent="0.25">
      <c r="A9" s="168"/>
      <c r="B9" s="78">
        <v>2</v>
      </c>
      <c r="C9" s="87">
        <f>C5</f>
        <v>23.67</v>
      </c>
      <c r="D9" s="88">
        <f>D5</f>
        <v>0.5436839881706802</v>
      </c>
      <c r="E9" s="89">
        <f>IF(C9&lt;20,VLOOKUP(D9,$Q$3:$V$11,5,FALSE),VLOOKUP(D9,$Q$3:$V$11,6,FALSE))</f>
        <v>7.7470168520865599</v>
      </c>
      <c r="F9" s="87">
        <f t="shared" si="6"/>
        <v>0.82299999999999995</v>
      </c>
      <c r="G9" s="199">
        <f t="shared" si="0"/>
        <v>104.73688829023513</v>
      </c>
      <c r="H9" s="87">
        <v>180</v>
      </c>
      <c r="I9" s="87">
        <f>$S$15</f>
        <v>13.2</v>
      </c>
      <c r="J9" s="89">
        <f>VLOOKUP(D9,$Q$3:$W$11,7,FALSE)</f>
        <v>12.219297751490402</v>
      </c>
      <c r="K9" s="90">
        <f t="shared" si="1"/>
        <v>1049907.7233333334</v>
      </c>
      <c r="L9" s="199">
        <f t="shared" si="2"/>
        <v>24.102564814814816</v>
      </c>
      <c r="M9" s="90">
        <f t="shared" si="3"/>
        <v>7211.6835786549855</v>
      </c>
      <c r="N9" s="91">
        <f t="shared" si="4"/>
        <v>120.19472631091642</v>
      </c>
      <c r="O9" s="108">
        <f t="shared" si="5"/>
        <v>2.0032454385152736</v>
      </c>
      <c r="Q9" s="32">
        <f>D6</f>
        <v>0.60118936255512501</v>
      </c>
      <c r="R9" s="31">
        <f t="shared" si="7"/>
        <v>3.0576699778757779</v>
      </c>
      <c r="S9" s="31">
        <f t="shared" si="7"/>
        <v>5.1812137140481394</v>
      </c>
      <c r="T9" s="31">
        <f>T$11-(($Q$11-$Q9)/($Q$11-$Q$7))</f>
        <v>6.7470874723447221</v>
      </c>
      <c r="U9" s="31">
        <f t="shared" si="8"/>
        <v>4.6576699778757771</v>
      </c>
      <c r="V9" s="31">
        <f t="shared" si="8"/>
        <v>7.9259224612826102</v>
      </c>
      <c r="W9" s="31">
        <f>W$11-(($Q$11-$Q9)/($Q$11-$Q$7))</f>
        <v>12.347087472344722</v>
      </c>
    </row>
    <row r="10" spans="1:23" s="52" customFormat="1" ht="30" customHeight="1" x14ac:dyDescent="0.25">
      <c r="A10" s="168"/>
      <c r="B10" s="78">
        <v>3</v>
      </c>
      <c r="C10" s="87">
        <f t="shared" ref="C10:C11" si="9">C6</f>
        <v>74.83</v>
      </c>
      <c r="D10" s="88">
        <f>D6</f>
        <v>0.60118936255512501</v>
      </c>
      <c r="E10" s="89">
        <f>IF(C10&lt;20,VLOOKUP(D10,$Q$3:$V$11,5,FALSE),VLOOKUP(D10,$Q$3:$V$11,6,FALSE))</f>
        <v>7.9259224612826102</v>
      </c>
      <c r="F10" s="87">
        <f t="shared" si="6"/>
        <v>0.82299999999999995</v>
      </c>
      <c r="G10" s="199">
        <f t="shared" si="0"/>
        <v>276.32116907622247</v>
      </c>
      <c r="H10" s="87">
        <v>120</v>
      </c>
      <c r="I10" s="87">
        <f>$S$15</f>
        <v>13.2</v>
      </c>
      <c r="J10" s="89">
        <f>VLOOKUP(D10,$Q$3:$W$11,7,FALSE)</f>
        <v>12.347087472344722</v>
      </c>
      <c r="K10" s="90">
        <f t="shared" si="1"/>
        <v>3353875.1766666668</v>
      </c>
      <c r="L10" s="199">
        <f t="shared" si="2"/>
        <v>76.994379629629634</v>
      </c>
      <c r="M10" s="90">
        <f t="shared" si="3"/>
        <v>8732.0846513317847</v>
      </c>
      <c r="N10" s="91">
        <f t="shared" si="4"/>
        <v>145.53474418886307</v>
      </c>
      <c r="O10" s="108">
        <f t="shared" si="5"/>
        <v>2.4255790698143844</v>
      </c>
      <c r="Q10" s="32">
        <f>D4</f>
        <v>0.61195980445410114</v>
      </c>
      <c r="R10" s="31">
        <f t="shared" si="7"/>
        <v>3.0768174301406241</v>
      </c>
      <c r="S10" s="31">
        <f t="shared" si="7"/>
        <v>5.2123283239785145</v>
      </c>
      <c r="T10" s="31">
        <f>T$11-(($Q$11-$Q10)/($Q$11-$Q$7))</f>
        <v>6.7710217876757799</v>
      </c>
      <c r="U10" s="31">
        <f t="shared" si="8"/>
        <v>4.6768174301406242</v>
      </c>
      <c r="V10" s="31">
        <f t="shared" si="8"/>
        <v>7.9594305027460921</v>
      </c>
      <c r="W10" s="31">
        <f>W$11-(($Q$11-$Q10)/($Q$11-$Q$7))</f>
        <v>12.371021787675781</v>
      </c>
    </row>
    <row r="11" spans="1:23" s="52" customFormat="1" ht="30" customHeight="1" thickBot="1" x14ac:dyDescent="0.3">
      <c r="A11" s="169"/>
      <c r="B11" s="79">
        <v>4</v>
      </c>
      <c r="C11" s="74">
        <f t="shared" si="9"/>
        <v>24.77</v>
      </c>
      <c r="D11" s="111">
        <f>VLOOKUP(B11,'Land Use'!$A$16:$J$52,9,FALSE)</f>
        <v>0.85</v>
      </c>
      <c r="E11" s="110">
        <f>IF(C11&lt;20,VLOOKUP(D11,$Q$3:$V$11,5,FALSE),VLOOKUP(D11,$Q$3:$V$11,6,FALSE))</f>
        <v>8.6999999999999993</v>
      </c>
      <c r="F11" s="74">
        <f t="shared" si="6"/>
        <v>0.82299999999999995</v>
      </c>
      <c r="G11" s="200">
        <f t="shared" si="0"/>
        <v>122.10131916886219</v>
      </c>
      <c r="H11" s="74">
        <v>200</v>
      </c>
      <c r="I11" s="74">
        <f>$S$15</f>
        <v>13.2</v>
      </c>
      <c r="J11" s="110">
        <f>VLOOKUP(D11,$Q$3:$W$11,7,FALSE)</f>
        <v>12.9</v>
      </c>
      <c r="K11" s="112">
        <f t="shared" si="1"/>
        <v>1159904.7899999998</v>
      </c>
      <c r="L11" s="200">
        <f t="shared" si="2"/>
        <v>26.627749999999995</v>
      </c>
      <c r="M11" s="112">
        <f t="shared" si="3"/>
        <v>6834.1921559733928</v>
      </c>
      <c r="N11" s="113">
        <f t="shared" si="4"/>
        <v>113.90320259955655</v>
      </c>
      <c r="O11" s="108">
        <f t="shared" si="5"/>
        <v>1.8983867099926093</v>
      </c>
      <c r="Q11" s="27">
        <v>0.85</v>
      </c>
      <c r="R11" s="30">
        <v>3.5</v>
      </c>
      <c r="S11" s="30">
        <v>5.9</v>
      </c>
      <c r="T11" s="5">
        <f>S22</f>
        <v>7.3</v>
      </c>
      <c r="U11" s="30">
        <v>5.0999999999999996</v>
      </c>
      <c r="V11" s="30">
        <v>8.6999999999999993</v>
      </c>
      <c r="W11" s="5">
        <f>S18</f>
        <v>12.9</v>
      </c>
    </row>
    <row r="12" spans="1:23" x14ac:dyDescent="0.25">
      <c r="N12" s="30"/>
    </row>
    <row r="14" spans="1:23" ht="15" customHeight="1" x14ac:dyDescent="0.25">
      <c r="Q14" s="24"/>
      <c r="R14" s="75"/>
      <c r="S14" s="182" t="s">
        <v>13</v>
      </c>
      <c r="T14" s="182"/>
    </row>
    <row r="15" spans="1:23" x14ac:dyDescent="0.25">
      <c r="Q15" s="180" t="s">
        <v>16</v>
      </c>
      <c r="R15" s="75" t="s">
        <v>14</v>
      </c>
      <c r="S15" s="75">
        <v>13.2</v>
      </c>
      <c r="T15" s="75"/>
    </row>
    <row r="16" spans="1:23" x14ac:dyDescent="0.25">
      <c r="Q16" s="180"/>
      <c r="R16" s="181" t="s">
        <v>15</v>
      </c>
      <c r="S16" s="75">
        <v>11.1</v>
      </c>
      <c r="T16" s="27">
        <v>0</v>
      </c>
    </row>
    <row r="17" spans="11:20" ht="15" customHeight="1" x14ac:dyDescent="0.25">
      <c r="Q17" s="180"/>
      <c r="R17" s="181"/>
      <c r="S17" s="75">
        <v>12</v>
      </c>
      <c r="T17" s="27">
        <v>0.4</v>
      </c>
    </row>
    <row r="18" spans="11:20" ht="15" customHeight="1" x14ac:dyDescent="0.25">
      <c r="Q18" s="180"/>
      <c r="R18" s="181"/>
      <c r="S18" s="75">
        <v>12.9</v>
      </c>
      <c r="T18" s="27">
        <v>0.85</v>
      </c>
    </row>
    <row r="19" spans="11:20" x14ac:dyDescent="0.25">
      <c r="Q19" s="180" t="s">
        <v>17</v>
      </c>
      <c r="R19" s="75" t="s">
        <v>14</v>
      </c>
      <c r="S19" s="75">
        <v>7.6</v>
      </c>
      <c r="T19" s="75"/>
    </row>
    <row r="20" spans="11:20" x14ac:dyDescent="0.25">
      <c r="Q20" s="180"/>
      <c r="R20" s="181" t="s">
        <v>15</v>
      </c>
      <c r="S20" s="75">
        <v>5.7</v>
      </c>
      <c r="T20" s="27">
        <v>0</v>
      </c>
    </row>
    <row r="21" spans="11:20" x14ac:dyDescent="0.25">
      <c r="Q21" s="180"/>
      <c r="R21" s="181"/>
      <c r="S21" s="75">
        <v>6.5</v>
      </c>
      <c r="T21" s="27">
        <v>0.4</v>
      </c>
    </row>
    <row r="22" spans="11:20" x14ac:dyDescent="0.25">
      <c r="O22" s="75"/>
      <c r="Q22" s="180"/>
      <c r="R22" s="181"/>
      <c r="S22" s="75">
        <v>7.3</v>
      </c>
      <c r="T22" s="27">
        <v>0.85</v>
      </c>
    </row>
    <row r="23" spans="11:20" x14ac:dyDescent="0.25">
      <c r="O23" s="75"/>
    </row>
    <row r="24" spans="11:20" x14ac:dyDescent="0.25">
      <c r="O24" s="75"/>
    </row>
    <row r="25" spans="11:20" x14ac:dyDescent="0.25">
      <c r="O25" s="75"/>
    </row>
    <row r="26" spans="11:20" x14ac:dyDescent="0.25">
      <c r="K26" s="75"/>
      <c r="L26" s="75"/>
      <c r="M26" s="75"/>
      <c r="N26" s="75"/>
      <c r="O26" s="75"/>
    </row>
  </sheetData>
  <mergeCells count="20">
    <mergeCell ref="Q19:Q22"/>
    <mergeCell ref="Q15:Q18"/>
    <mergeCell ref="R20:R22"/>
    <mergeCell ref="R16:R18"/>
    <mergeCell ref="S14:T14"/>
    <mergeCell ref="N1:N2"/>
    <mergeCell ref="M1:M2"/>
    <mergeCell ref="J1:J2"/>
    <mergeCell ref="I1:I2"/>
    <mergeCell ref="H1:H2"/>
    <mergeCell ref="A4:A7"/>
    <mergeCell ref="A8:A11"/>
    <mergeCell ref="B1:B3"/>
    <mergeCell ref="K1:K2"/>
    <mergeCell ref="L1:L2"/>
    <mergeCell ref="C1:C2"/>
    <mergeCell ref="F1:F3"/>
    <mergeCell ref="E1:E3"/>
    <mergeCell ref="D1:D3"/>
    <mergeCell ref="G1:G2"/>
  </mergeCells>
  <pageMargins left="0.7" right="0.7" top="0.75" bottom="0.75" header="0.3" footer="0.3"/>
  <pageSetup scale="95" orientation="landscape" r:id="rId1"/>
  <headerFooter>
    <oddHeader>&amp;C&amp;"Times New Roman,Bold"&amp;UExhibit 8
&amp;UTOD Existing Peak Flow Calculations</oddHeader>
    <oddFooter>&amp;C&amp;"Times New Roman,Regular"&amp;10&amp;Z&amp;F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M15"/>
  <sheetViews>
    <sheetView workbookViewId="0">
      <selection activeCell="D23" sqref="D23"/>
    </sheetView>
  </sheetViews>
  <sheetFormatPr defaultRowHeight="15" x14ac:dyDescent="0.25"/>
  <cols>
    <col min="1" max="1" width="9.140625" style="13"/>
    <col min="2" max="2" width="9.140625" style="5"/>
    <col min="3" max="16384" width="9.140625" style="13"/>
  </cols>
  <sheetData>
    <row r="1" spans="1:299" x14ac:dyDescent="0.25">
      <c r="A1" s="194" t="s">
        <v>0</v>
      </c>
      <c r="B1" s="196" t="s">
        <v>1</v>
      </c>
      <c r="C1" s="174" t="s">
        <v>63</v>
      </c>
      <c r="D1" s="183" t="s">
        <v>64</v>
      </c>
    </row>
    <row r="2" spans="1:299" x14ac:dyDescent="0.25">
      <c r="A2" s="195"/>
      <c r="B2" s="197"/>
      <c r="C2" s="175"/>
      <c r="D2" s="184"/>
    </row>
    <row r="3" spans="1:299" ht="15.75" thickBot="1" x14ac:dyDescent="0.3">
      <c r="A3" s="195"/>
      <c r="B3" s="80" t="s">
        <v>2</v>
      </c>
      <c r="C3" s="14" t="s">
        <v>12</v>
      </c>
      <c r="D3" s="15" t="s">
        <v>5</v>
      </c>
    </row>
    <row r="4" spans="1:299" x14ac:dyDescent="0.25">
      <c r="A4" s="81">
        <f>Qp!B4</f>
        <v>1</v>
      </c>
      <c r="B4" s="1">
        <f>Qp!C4</f>
        <v>460.24999999999994</v>
      </c>
      <c r="C4" s="16">
        <f>Qp!M4</f>
        <v>10043.016450843783</v>
      </c>
      <c r="D4" s="17">
        <f>Qp!G4</f>
        <v>810.35564004249431</v>
      </c>
    </row>
    <row r="5" spans="1:299" x14ac:dyDescent="0.25">
      <c r="A5" s="82">
        <f>Qp!B5</f>
        <v>2</v>
      </c>
      <c r="B5" s="6">
        <f>Qp!C5</f>
        <v>23.67</v>
      </c>
      <c r="C5" s="18">
        <f>Qp!M5</f>
        <v>6034.7371058862864</v>
      </c>
      <c r="D5" s="19">
        <f>Qp!G5</f>
        <v>67.802177918527903</v>
      </c>
    </row>
    <row r="6" spans="1:299" x14ac:dyDescent="0.25">
      <c r="A6" s="82">
        <f>Qp!B6</f>
        <v>3</v>
      </c>
      <c r="B6" s="6">
        <f>Qp!C6</f>
        <v>74.83</v>
      </c>
      <c r="C6" s="18">
        <f>Qp!M6</f>
        <v>7299.4151717103687</v>
      </c>
      <c r="D6" s="19">
        <f>Qp!G6</f>
        <v>180.63248002906371</v>
      </c>
    </row>
    <row r="7" spans="1:299" ht="15.75" thickBot="1" x14ac:dyDescent="0.3">
      <c r="A7" s="83">
        <f>Qp!B7</f>
        <v>4</v>
      </c>
      <c r="B7" s="28">
        <f>Qp!C7</f>
        <v>24.77</v>
      </c>
      <c r="C7" s="20">
        <f>Qp!M7</f>
        <v>5702.7925873849699</v>
      </c>
      <c r="D7" s="21">
        <f>Qp!G7</f>
        <v>82.804342884630699</v>
      </c>
    </row>
    <row r="8" spans="1:299" ht="15.75" thickBot="1" x14ac:dyDescent="0.3"/>
    <row r="9" spans="1:299" s="5" customFormat="1" ht="16.5" x14ac:dyDescent="0.3">
      <c r="A9" s="185" t="s">
        <v>60</v>
      </c>
      <c r="B9" s="186"/>
      <c r="C9" s="1">
        <v>0</v>
      </c>
      <c r="D9" s="2">
        <f>D10/60</f>
        <v>8.3333333333333329E-2</v>
      </c>
      <c r="E9" s="2">
        <f t="shared" ref="E9:BP9" si="0">E10/60</f>
        <v>0.16666666666666666</v>
      </c>
      <c r="F9" s="2">
        <f t="shared" si="0"/>
        <v>0.25</v>
      </c>
      <c r="G9" s="2">
        <f t="shared" si="0"/>
        <v>0.33333333333333331</v>
      </c>
      <c r="H9" s="2">
        <f t="shared" si="0"/>
        <v>0.41666666666666669</v>
      </c>
      <c r="I9" s="2">
        <f t="shared" si="0"/>
        <v>0.5</v>
      </c>
      <c r="J9" s="2">
        <f t="shared" si="0"/>
        <v>0.58333333333333337</v>
      </c>
      <c r="K9" s="2">
        <f t="shared" si="0"/>
        <v>0.66666666666666663</v>
      </c>
      <c r="L9" s="2">
        <f t="shared" si="0"/>
        <v>0.75</v>
      </c>
      <c r="M9" s="2">
        <f t="shared" si="0"/>
        <v>0.83333333333333337</v>
      </c>
      <c r="N9" s="2">
        <f t="shared" si="0"/>
        <v>0.91666666666666663</v>
      </c>
      <c r="O9" s="2">
        <f t="shared" si="0"/>
        <v>1</v>
      </c>
      <c r="P9" s="2">
        <f t="shared" si="0"/>
        <v>1.0833333333333333</v>
      </c>
      <c r="Q9" s="2">
        <f t="shared" si="0"/>
        <v>1.1666666666666667</v>
      </c>
      <c r="R9" s="2">
        <f t="shared" si="0"/>
        <v>1.25</v>
      </c>
      <c r="S9" s="2">
        <f t="shared" si="0"/>
        <v>1.3333333333333333</v>
      </c>
      <c r="T9" s="2">
        <f t="shared" si="0"/>
        <v>1.4166666666666667</v>
      </c>
      <c r="U9" s="2">
        <f t="shared" si="0"/>
        <v>1.5</v>
      </c>
      <c r="V9" s="2">
        <f t="shared" si="0"/>
        <v>1.5833333333333333</v>
      </c>
      <c r="W9" s="2">
        <f t="shared" si="0"/>
        <v>1.6666666666666667</v>
      </c>
      <c r="X9" s="2">
        <f t="shared" si="0"/>
        <v>1.75</v>
      </c>
      <c r="Y9" s="2">
        <f t="shared" si="0"/>
        <v>1.8333333333333333</v>
      </c>
      <c r="Z9" s="2">
        <f t="shared" si="0"/>
        <v>1.9166666666666667</v>
      </c>
      <c r="AA9" s="2">
        <f t="shared" si="0"/>
        <v>2</v>
      </c>
      <c r="AB9" s="2">
        <f t="shared" si="0"/>
        <v>2.0833333333333335</v>
      </c>
      <c r="AC9" s="2">
        <f t="shared" si="0"/>
        <v>2.1666666666666665</v>
      </c>
      <c r="AD9" s="2">
        <f t="shared" si="0"/>
        <v>2.25</v>
      </c>
      <c r="AE9" s="2">
        <f t="shared" si="0"/>
        <v>2.3333333333333335</v>
      </c>
      <c r="AF9" s="2">
        <f t="shared" si="0"/>
        <v>2.4166666666666665</v>
      </c>
      <c r="AG9" s="2">
        <f t="shared" si="0"/>
        <v>2.5</v>
      </c>
      <c r="AH9" s="2">
        <f t="shared" si="0"/>
        <v>2.5833333333333335</v>
      </c>
      <c r="AI9" s="2">
        <f t="shared" si="0"/>
        <v>2.6666666666666665</v>
      </c>
      <c r="AJ9" s="2">
        <f t="shared" si="0"/>
        <v>2.75</v>
      </c>
      <c r="AK9" s="2">
        <f t="shared" si="0"/>
        <v>2.8333333333333335</v>
      </c>
      <c r="AL9" s="2">
        <f t="shared" si="0"/>
        <v>2.9166666666666665</v>
      </c>
      <c r="AM9" s="2">
        <f t="shared" si="0"/>
        <v>3</v>
      </c>
      <c r="AN9" s="2">
        <f t="shared" si="0"/>
        <v>3.0833333333333335</v>
      </c>
      <c r="AO9" s="2">
        <f t="shared" si="0"/>
        <v>3.1666666666666665</v>
      </c>
      <c r="AP9" s="2">
        <f t="shared" si="0"/>
        <v>3.25</v>
      </c>
      <c r="AQ9" s="2">
        <f t="shared" si="0"/>
        <v>3.3333333333333335</v>
      </c>
      <c r="AR9" s="2">
        <f t="shared" si="0"/>
        <v>3.4166666666666665</v>
      </c>
      <c r="AS9" s="2">
        <f t="shared" si="0"/>
        <v>3.5</v>
      </c>
      <c r="AT9" s="2">
        <f t="shared" si="0"/>
        <v>3.5833333333333335</v>
      </c>
      <c r="AU9" s="2">
        <f t="shared" si="0"/>
        <v>3.6666666666666665</v>
      </c>
      <c r="AV9" s="2">
        <f t="shared" si="0"/>
        <v>3.75</v>
      </c>
      <c r="AW9" s="2">
        <f t="shared" si="0"/>
        <v>3.8333333333333335</v>
      </c>
      <c r="AX9" s="2">
        <f t="shared" si="0"/>
        <v>3.9166666666666665</v>
      </c>
      <c r="AY9" s="2">
        <f t="shared" si="0"/>
        <v>4</v>
      </c>
      <c r="AZ9" s="2">
        <f t="shared" si="0"/>
        <v>4.083333333333333</v>
      </c>
      <c r="BA9" s="2">
        <f t="shared" si="0"/>
        <v>4.166666666666667</v>
      </c>
      <c r="BB9" s="2">
        <f t="shared" si="0"/>
        <v>4.25</v>
      </c>
      <c r="BC9" s="2">
        <f t="shared" si="0"/>
        <v>4.333333333333333</v>
      </c>
      <c r="BD9" s="2">
        <f t="shared" si="0"/>
        <v>4.416666666666667</v>
      </c>
      <c r="BE9" s="2">
        <f t="shared" si="0"/>
        <v>4.5</v>
      </c>
      <c r="BF9" s="2">
        <f t="shared" si="0"/>
        <v>4.583333333333333</v>
      </c>
      <c r="BG9" s="2">
        <f t="shared" si="0"/>
        <v>4.666666666666667</v>
      </c>
      <c r="BH9" s="2">
        <f t="shared" si="0"/>
        <v>4.75</v>
      </c>
      <c r="BI9" s="2">
        <f t="shared" si="0"/>
        <v>4.833333333333333</v>
      </c>
      <c r="BJ9" s="2">
        <f t="shared" si="0"/>
        <v>4.916666666666667</v>
      </c>
      <c r="BK9" s="2">
        <f t="shared" si="0"/>
        <v>5</v>
      </c>
      <c r="BL9" s="2">
        <f t="shared" si="0"/>
        <v>5.083333333333333</v>
      </c>
      <c r="BM9" s="2">
        <f t="shared" si="0"/>
        <v>5.166666666666667</v>
      </c>
      <c r="BN9" s="2">
        <f t="shared" si="0"/>
        <v>5.25</v>
      </c>
      <c r="BO9" s="2">
        <f t="shared" si="0"/>
        <v>5.333333333333333</v>
      </c>
      <c r="BP9" s="2">
        <f t="shared" si="0"/>
        <v>5.416666666666667</v>
      </c>
      <c r="BQ9" s="2">
        <f t="shared" ref="BQ9:EB9" si="1">BQ10/60</f>
        <v>5.5</v>
      </c>
      <c r="BR9" s="2">
        <f t="shared" si="1"/>
        <v>5.583333333333333</v>
      </c>
      <c r="BS9" s="2">
        <f t="shared" si="1"/>
        <v>5.666666666666667</v>
      </c>
      <c r="BT9" s="2">
        <f t="shared" si="1"/>
        <v>5.75</v>
      </c>
      <c r="BU9" s="2">
        <f t="shared" si="1"/>
        <v>5.833333333333333</v>
      </c>
      <c r="BV9" s="2">
        <f t="shared" si="1"/>
        <v>5.916666666666667</v>
      </c>
      <c r="BW9" s="2">
        <f t="shared" si="1"/>
        <v>6</v>
      </c>
      <c r="BX9" s="2">
        <f t="shared" si="1"/>
        <v>6.083333333333333</v>
      </c>
      <c r="BY9" s="2">
        <f t="shared" si="1"/>
        <v>6.166666666666667</v>
      </c>
      <c r="BZ9" s="2">
        <f t="shared" si="1"/>
        <v>6.25</v>
      </c>
      <c r="CA9" s="2">
        <f t="shared" si="1"/>
        <v>6.333333333333333</v>
      </c>
      <c r="CB9" s="2">
        <f t="shared" si="1"/>
        <v>6.416666666666667</v>
      </c>
      <c r="CC9" s="2">
        <f t="shared" si="1"/>
        <v>6.5</v>
      </c>
      <c r="CD9" s="2">
        <f t="shared" si="1"/>
        <v>6.583333333333333</v>
      </c>
      <c r="CE9" s="2">
        <f t="shared" si="1"/>
        <v>6.666666666666667</v>
      </c>
      <c r="CF9" s="2">
        <f t="shared" si="1"/>
        <v>6.75</v>
      </c>
      <c r="CG9" s="2">
        <f t="shared" si="1"/>
        <v>6.833333333333333</v>
      </c>
      <c r="CH9" s="2">
        <f t="shared" si="1"/>
        <v>6.916666666666667</v>
      </c>
      <c r="CI9" s="2">
        <f t="shared" si="1"/>
        <v>7</v>
      </c>
      <c r="CJ9" s="2">
        <f t="shared" si="1"/>
        <v>7.083333333333333</v>
      </c>
      <c r="CK9" s="2">
        <f t="shared" si="1"/>
        <v>7.166666666666667</v>
      </c>
      <c r="CL9" s="2">
        <f t="shared" si="1"/>
        <v>7.25</v>
      </c>
      <c r="CM9" s="2">
        <f t="shared" si="1"/>
        <v>7.333333333333333</v>
      </c>
      <c r="CN9" s="2">
        <f t="shared" si="1"/>
        <v>7.416666666666667</v>
      </c>
      <c r="CO9" s="2">
        <f t="shared" si="1"/>
        <v>7.5</v>
      </c>
      <c r="CP9" s="2">
        <f t="shared" si="1"/>
        <v>7.583333333333333</v>
      </c>
      <c r="CQ9" s="2">
        <f t="shared" si="1"/>
        <v>7.666666666666667</v>
      </c>
      <c r="CR9" s="2">
        <f t="shared" si="1"/>
        <v>7.75</v>
      </c>
      <c r="CS9" s="2">
        <f t="shared" si="1"/>
        <v>7.833333333333333</v>
      </c>
      <c r="CT9" s="2">
        <f t="shared" si="1"/>
        <v>7.916666666666667</v>
      </c>
      <c r="CU9" s="2">
        <f t="shared" si="1"/>
        <v>8</v>
      </c>
      <c r="CV9" s="2">
        <f t="shared" si="1"/>
        <v>8.0833333333333339</v>
      </c>
      <c r="CW9" s="2">
        <f t="shared" si="1"/>
        <v>8.1666666666666661</v>
      </c>
      <c r="CX9" s="2">
        <f t="shared" si="1"/>
        <v>8.25</v>
      </c>
      <c r="CY9" s="2">
        <f t="shared" si="1"/>
        <v>8.3333333333333339</v>
      </c>
      <c r="CZ9" s="2">
        <f t="shared" si="1"/>
        <v>8.4166666666666661</v>
      </c>
      <c r="DA9" s="2">
        <f t="shared" si="1"/>
        <v>8.5</v>
      </c>
      <c r="DB9" s="2">
        <f t="shared" si="1"/>
        <v>8.5833333333333339</v>
      </c>
      <c r="DC9" s="2">
        <f t="shared" si="1"/>
        <v>8.6666666666666661</v>
      </c>
      <c r="DD9" s="2">
        <f t="shared" si="1"/>
        <v>8.75</v>
      </c>
      <c r="DE9" s="2">
        <f t="shared" si="1"/>
        <v>8.8333333333333339</v>
      </c>
      <c r="DF9" s="2">
        <f t="shared" si="1"/>
        <v>8.9166666666666661</v>
      </c>
      <c r="DG9" s="2">
        <f t="shared" si="1"/>
        <v>9</v>
      </c>
      <c r="DH9" s="2">
        <f t="shared" si="1"/>
        <v>9.0833333333333339</v>
      </c>
      <c r="DI9" s="2">
        <f t="shared" si="1"/>
        <v>9.1666666666666661</v>
      </c>
      <c r="DJ9" s="2">
        <f t="shared" si="1"/>
        <v>9.25</v>
      </c>
      <c r="DK9" s="2">
        <f t="shared" si="1"/>
        <v>9.3333333333333339</v>
      </c>
      <c r="DL9" s="2">
        <f t="shared" si="1"/>
        <v>9.4166666666666661</v>
      </c>
      <c r="DM9" s="2">
        <f t="shared" si="1"/>
        <v>9.5</v>
      </c>
      <c r="DN9" s="2">
        <f t="shared" si="1"/>
        <v>9.5833333333333339</v>
      </c>
      <c r="DO9" s="2">
        <f t="shared" si="1"/>
        <v>9.6666666666666661</v>
      </c>
      <c r="DP9" s="2">
        <f t="shared" si="1"/>
        <v>9.75</v>
      </c>
      <c r="DQ9" s="2">
        <f t="shared" si="1"/>
        <v>9.8333333333333339</v>
      </c>
      <c r="DR9" s="2">
        <f t="shared" si="1"/>
        <v>9.9166666666666661</v>
      </c>
      <c r="DS9" s="2">
        <f t="shared" si="1"/>
        <v>10</v>
      </c>
      <c r="DT9" s="2">
        <f t="shared" si="1"/>
        <v>10.083333333333334</v>
      </c>
      <c r="DU9" s="2">
        <f t="shared" si="1"/>
        <v>10.166666666666666</v>
      </c>
      <c r="DV9" s="2">
        <f t="shared" si="1"/>
        <v>10.25</v>
      </c>
      <c r="DW9" s="2">
        <f t="shared" si="1"/>
        <v>10.333333333333334</v>
      </c>
      <c r="DX9" s="2">
        <f t="shared" si="1"/>
        <v>10.416666666666666</v>
      </c>
      <c r="DY9" s="2">
        <f t="shared" si="1"/>
        <v>10.5</v>
      </c>
      <c r="DZ9" s="2">
        <f t="shared" si="1"/>
        <v>10.583333333333334</v>
      </c>
      <c r="EA9" s="2">
        <f t="shared" si="1"/>
        <v>10.666666666666666</v>
      </c>
      <c r="EB9" s="2">
        <f t="shared" si="1"/>
        <v>10.75</v>
      </c>
      <c r="EC9" s="2">
        <f t="shared" ref="EC9:GN9" si="2">EC10/60</f>
        <v>10.833333333333334</v>
      </c>
      <c r="ED9" s="2">
        <f t="shared" si="2"/>
        <v>10.916666666666666</v>
      </c>
      <c r="EE9" s="2">
        <f t="shared" si="2"/>
        <v>11</v>
      </c>
      <c r="EF9" s="2">
        <f t="shared" si="2"/>
        <v>11.083333333333334</v>
      </c>
      <c r="EG9" s="2">
        <f t="shared" si="2"/>
        <v>11.166666666666666</v>
      </c>
      <c r="EH9" s="2">
        <f t="shared" si="2"/>
        <v>11.25</v>
      </c>
      <c r="EI9" s="2">
        <f t="shared" si="2"/>
        <v>11.333333333333334</v>
      </c>
      <c r="EJ9" s="2">
        <f t="shared" si="2"/>
        <v>11.416666666666666</v>
      </c>
      <c r="EK9" s="2">
        <f t="shared" si="2"/>
        <v>11.5</v>
      </c>
      <c r="EL9" s="2">
        <f t="shared" si="2"/>
        <v>11.583333333333334</v>
      </c>
      <c r="EM9" s="2">
        <f t="shared" si="2"/>
        <v>11.666666666666666</v>
      </c>
      <c r="EN9" s="2">
        <f t="shared" si="2"/>
        <v>11.75</v>
      </c>
      <c r="EO9" s="2">
        <f t="shared" si="2"/>
        <v>11.833333333333334</v>
      </c>
      <c r="EP9" s="2">
        <f t="shared" si="2"/>
        <v>11.916666666666666</v>
      </c>
      <c r="EQ9" s="2">
        <f t="shared" si="2"/>
        <v>12</v>
      </c>
      <c r="ER9" s="2">
        <f t="shared" si="2"/>
        <v>12.083333333333334</v>
      </c>
      <c r="ES9" s="2">
        <f t="shared" si="2"/>
        <v>12.166666666666666</v>
      </c>
      <c r="ET9" s="2">
        <f t="shared" si="2"/>
        <v>12.25</v>
      </c>
      <c r="EU9" s="2">
        <f t="shared" si="2"/>
        <v>12.333333333333334</v>
      </c>
      <c r="EV9" s="2">
        <f t="shared" si="2"/>
        <v>12.416666666666666</v>
      </c>
      <c r="EW9" s="2">
        <f t="shared" si="2"/>
        <v>12.5</v>
      </c>
      <c r="EX9" s="2">
        <f t="shared" si="2"/>
        <v>12.583333333333334</v>
      </c>
      <c r="EY9" s="2">
        <f t="shared" si="2"/>
        <v>12.666666666666666</v>
      </c>
      <c r="EZ9" s="2">
        <f t="shared" si="2"/>
        <v>12.75</v>
      </c>
      <c r="FA9" s="2">
        <f t="shared" si="2"/>
        <v>12.833333333333334</v>
      </c>
      <c r="FB9" s="2">
        <f t="shared" si="2"/>
        <v>12.916666666666666</v>
      </c>
      <c r="FC9" s="2">
        <f t="shared" si="2"/>
        <v>13</v>
      </c>
      <c r="FD9" s="2">
        <f t="shared" si="2"/>
        <v>13.083333333333334</v>
      </c>
      <c r="FE9" s="2">
        <f t="shared" si="2"/>
        <v>13.166666666666666</v>
      </c>
      <c r="FF9" s="2">
        <f t="shared" si="2"/>
        <v>13.25</v>
      </c>
      <c r="FG9" s="2">
        <f t="shared" si="2"/>
        <v>13.333333333333334</v>
      </c>
      <c r="FH9" s="2">
        <f t="shared" si="2"/>
        <v>13.416666666666666</v>
      </c>
      <c r="FI9" s="2">
        <f t="shared" si="2"/>
        <v>13.5</v>
      </c>
      <c r="FJ9" s="2">
        <f t="shared" si="2"/>
        <v>13.583333333333334</v>
      </c>
      <c r="FK9" s="2">
        <f t="shared" si="2"/>
        <v>13.666666666666666</v>
      </c>
      <c r="FL9" s="2">
        <f t="shared" si="2"/>
        <v>13.75</v>
      </c>
      <c r="FM9" s="2">
        <f t="shared" si="2"/>
        <v>13.833333333333334</v>
      </c>
      <c r="FN9" s="2">
        <f t="shared" si="2"/>
        <v>13.916666666666666</v>
      </c>
      <c r="FO9" s="2">
        <f t="shared" si="2"/>
        <v>14</v>
      </c>
      <c r="FP9" s="2">
        <f t="shared" si="2"/>
        <v>14.083333333333334</v>
      </c>
      <c r="FQ9" s="2">
        <f t="shared" si="2"/>
        <v>14.166666666666666</v>
      </c>
      <c r="FR9" s="2">
        <f t="shared" si="2"/>
        <v>14.25</v>
      </c>
      <c r="FS9" s="2">
        <f t="shared" si="2"/>
        <v>14.333333333333334</v>
      </c>
      <c r="FT9" s="2">
        <f t="shared" si="2"/>
        <v>14.416666666666666</v>
      </c>
      <c r="FU9" s="2">
        <f t="shared" si="2"/>
        <v>14.5</v>
      </c>
      <c r="FV9" s="2">
        <f t="shared" si="2"/>
        <v>14.583333333333334</v>
      </c>
      <c r="FW9" s="2">
        <f t="shared" si="2"/>
        <v>14.666666666666666</v>
      </c>
      <c r="FX9" s="2">
        <f t="shared" si="2"/>
        <v>14.75</v>
      </c>
      <c r="FY9" s="2">
        <f t="shared" si="2"/>
        <v>14.833333333333334</v>
      </c>
      <c r="FZ9" s="2">
        <f t="shared" si="2"/>
        <v>14.916666666666666</v>
      </c>
      <c r="GA9" s="2">
        <f t="shared" si="2"/>
        <v>15</v>
      </c>
      <c r="GB9" s="2">
        <f t="shared" si="2"/>
        <v>15.083333333333334</v>
      </c>
      <c r="GC9" s="2">
        <f t="shared" si="2"/>
        <v>15.166666666666666</v>
      </c>
      <c r="GD9" s="2">
        <f t="shared" si="2"/>
        <v>15.25</v>
      </c>
      <c r="GE9" s="2">
        <f t="shared" si="2"/>
        <v>15.333333333333334</v>
      </c>
      <c r="GF9" s="2">
        <f t="shared" si="2"/>
        <v>15.416666666666666</v>
      </c>
      <c r="GG9" s="2">
        <f t="shared" si="2"/>
        <v>15.5</v>
      </c>
      <c r="GH9" s="2">
        <f t="shared" si="2"/>
        <v>15.583333333333334</v>
      </c>
      <c r="GI9" s="2">
        <f t="shared" si="2"/>
        <v>15.666666666666666</v>
      </c>
      <c r="GJ9" s="2">
        <f t="shared" si="2"/>
        <v>15.75</v>
      </c>
      <c r="GK9" s="2">
        <f t="shared" si="2"/>
        <v>15.833333333333334</v>
      </c>
      <c r="GL9" s="2">
        <f t="shared" si="2"/>
        <v>15.916666666666666</v>
      </c>
      <c r="GM9" s="2">
        <f t="shared" si="2"/>
        <v>16</v>
      </c>
      <c r="GN9" s="2">
        <f t="shared" si="2"/>
        <v>16.083333333333332</v>
      </c>
      <c r="GO9" s="2">
        <f t="shared" ref="GO9:IZ9" si="3">GO10/60</f>
        <v>16.166666666666668</v>
      </c>
      <c r="GP9" s="2">
        <f t="shared" si="3"/>
        <v>16.25</v>
      </c>
      <c r="GQ9" s="2">
        <f t="shared" si="3"/>
        <v>16.333333333333332</v>
      </c>
      <c r="GR9" s="2">
        <f t="shared" si="3"/>
        <v>16.416666666666668</v>
      </c>
      <c r="GS9" s="2">
        <f t="shared" si="3"/>
        <v>16.5</v>
      </c>
      <c r="GT9" s="2">
        <f t="shared" si="3"/>
        <v>16.583333333333332</v>
      </c>
      <c r="GU9" s="2">
        <f t="shared" si="3"/>
        <v>16.666666666666668</v>
      </c>
      <c r="GV9" s="2">
        <f t="shared" si="3"/>
        <v>16.75</v>
      </c>
      <c r="GW9" s="2">
        <f t="shared" si="3"/>
        <v>16.833333333333332</v>
      </c>
      <c r="GX9" s="2">
        <f t="shared" si="3"/>
        <v>16.916666666666668</v>
      </c>
      <c r="GY9" s="2">
        <f t="shared" si="3"/>
        <v>17</v>
      </c>
      <c r="GZ9" s="2">
        <f t="shared" si="3"/>
        <v>17.083333333333332</v>
      </c>
      <c r="HA9" s="2">
        <f t="shared" si="3"/>
        <v>17.166666666666668</v>
      </c>
      <c r="HB9" s="2">
        <f t="shared" si="3"/>
        <v>17.25</v>
      </c>
      <c r="HC9" s="2">
        <f t="shared" si="3"/>
        <v>17.333333333333332</v>
      </c>
      <c r="HD9" s="2">
        <f t="shared" si="3"/>
        <v>17.416666666666668</v>
      </c>
      <c r="HE9" s="2">
        <f t="shared" si="3"/>
        <v>17.5</v>
      </c>
      <c r="HF9" s="2">
        <f t="shared" si="3"/>
        <v>17.583333333333332</v>
      </c>
      <c r="HG9" s="2">
        <f t="shared" si="3"/>
        <v>17.666666666666668</v>
      </c>
      <c r="HH9" s="2">
        <f t="shared" si="3"/>
        <v>17.75</v>
      </c>
      <c r="HI9" s="2">
        <f t="shared" si="3"/>
        <v>17.833333333333332</v>
      </c>
      <c r="HJ9" s="2">
        <f t="shared" si="3"/>
        <v>17.916666666666668</v>
      </c>
      <c r="HK9" s="2">
        <f t="shared" si="3"/>
        <v>18</v>
      </c>
      <c r="HL9" s="2">
        <f t="shared" si="3"/>
        <v>18.083333333333332</v>
      </c>
      <c r="HM9" s="2">
        <f t="shared" si="3"/>
        <v>18.166666666666668</v>
      </c>
      <c r="HN9" s="2">
        <f t="shared" si="3"/>
        <v>18.25</v>
      </c>
      <c r="HO9" s="2">
        <f t="shared" si="3"/>
        <v>18.333333333333332</v>
      </c>
      <c r="HP9" s="2">
        <f t="shared" si="3"/>
        <v>18.416666666666668</v>
      </c>
      <c r="HQ9" s="2">
        <f t="shared" si="3"/>
        <v>18.5</v>
      </c>
      <c r="HR9" s="2">
        <f t="shared" si="3"/>
        <v>18.583333333333332</v>
      </c>
      <c r="HS9" s="2">
        <f t="shared" si="3"/>
        <v>18.666666666666668</v>
      </c>
      <c r="HT9" s="2">
        <f t="shared" si="3"/>
        <v>18.75</v>
      </c>
      <c r="HU9" s="2">
        <f t="shared" si="3"/>
        <v>18.833333333333332</v>
      </c>
      <c r="HV9" s="2">
        <f t="shared" si="3"/>
        <v>18.916666666666668</v>
      </c>
      <c r="HW9" s="2">
        <f t="shared" si="3"/>
        <v>19</v>
      </c>
      <c r="HX9" s="2">
        <f t="shared" si="3"/>
        <v>19.083333333333332</v>
      </c>
      <c r="HY9" s="2">
        <f t="shared" si="3"/>
        <v>19.166666666666668</v>
      </c>
      <c r="HZ9" s="2">
        <f t="shared" si="3"/>
        <v>19.25</v>
      </c>
      <c r="IA9" s="2">
        <f t="shared" si="3"/>
        <v>19.333333333333332</v>
      </c>
      <c r="IB9" s="2">
        <f t="shared" si="3"/>
        <v>19.416666666666668</v>
      </c>
      <c r="IC9" s="2">
        <f t="shared" si="3"/>
        <v>19.5</v>
      </c>
      <c r="ID9" s="2">
        <f t="shared" si="3"/>
        <v>19.583333333333332</v>
      </c>
      <c r="IE9" s="2">
        <f t="shared" si="3"/>
        <v>19.666666666666668</v>
      </c>
      <c r="IF9" s="2">
        <f t="shared" si="3"/>
        <v>19.75</v>
      </c>
      <c r="IG9" s="2">
        <f t="shared" si="3"/>
        <v>19.833333333333332</v>
      </c>
      <c r="IH9" s="2">
        <f t="shared" si="3"/>
        <v>19.916666666666668</v>
      </c>
      <c r="II9" s="2">
        <f t="shared" si="3"/>
        <v>20</v>
      </c>
      <c r="IJ9" s="2">
        <f t="shared" si="3"/>
        <v>20.083333333333332</v>
      </c>
      <c r="IK9" s="2">
        <f t="shared" si="3"/>
        <v>20.166666666666668</v>
      </c>
      <c r="IL9" s="2">
        <f t="shared" si="3"/>
        <v>20.25</v>
      </c>
      <c r="IM9" s="2">
        <f t="shared" si="3"/>
        <v>20.333333333333332</v>
      </c>
      <c r="IN9" s="2">
        <f t="shared" si="3"/>
        <v>20.416666666666668</v>
      </c>
      <c r="IO9" s="2">
        <f t="shared" si="3"/>
        <v>20.5</v>
      </c>
      <c r="IP9" s="2">
        <f t="shared" si="3"/>
        <v>20.583333333333332</v>
      </c>
      <c r="IQ9" s="2">
        <f t="shared" si="3"/>
        <v>20.666666666666668</v>
      </c>
      <c r="IR9" s="2">
        <f t="shared" si="3"/>
        <v>20.75</v>
      </c>
      <c r="IS9" s="2">
        <f t="shared" si="3"/>
        <v>20.833333333333332</v>
      </c>
      <c r="IT9" s="2">
        <f t="shared" si="3"/>
        <v>20.916666666666668</v>
      </c>
      <c r="IU9" s="2">
        <f t="shared" si="3"/>
        <v>21</v>
      </c>
      <c r="IV9" s="2">
        <f t="shared" si="3"/>
        <v>21.083333333333332</v>
      </c>
      <c r="IW9" s="2">
        <f t="shared" si="3"/>
        <v>21.166666666666668</v>
      </c>
      <c r="IX9" s="2">
        <f t="shared" si="3"/>
        <v>21.25</v>
      </c>
      <c r="IY9" s="2">
        <f t="shared" si="3"/>
        <v>21.333333333333332</v>
      </c>
      <c r="IZ9" s="2">
        <f t="shared" si="3"/>
        <v>21.416666666666668</v>
      </c>
      <c r="JA9" s="2">
        <f t="shared" ref="JA9:KE9" si="4">JA10/60</f>
        <v>21.5</v>
      </c>
      <c r="JB9" s="2">
        <f t="shared" si="4"/>
        <v>21.583333333333332</v>
      </c>
      <c r="JC9" s="2">
        <f t="shared" si="4"/>
        <v>21.666666666666668</v>
      </c>
      <c r="JD9" s="2">
        <f t="shared" si="4"/>
        <v>21.75</v>
      </c>
      <c r="JE9" s="2">
        <f t="shared" si="4"/>
        <v>21.833333333333332</v>
      </c>
      <c r="JF9" s="2">
        <f t="shared" si="4"/>
        <v>21.916666666666668</v>
      </c>
      <c r="JG9" s="2">
        <f t="shared" si="4"/>
        <v>22</v>
      </c>
      <c r="JH9" s="2">
        <f t="shared" si="4"/>
        <v>22.083333333333332</v>
      </c>
      <c r="JI9" s="2">
        <f t="shared" si="4"/>
        <v>22.166666666666668</v>
      </c>
      <c r="JJ9" s="2">
        <f t="shared" si="4"/>
        <v>22.25</v>
      </c>
      <c r="JK9" s="2">
        <f t="shared" si="4"/>
        <v>22.333333333333332</v>
      </c>
      <c r="JL9" s="2">
        <f t="shared" si="4"/>
        <v>22.416666666666668</v>
      </c>
      <c r="JM9" s="2">
        <f t="shared" si="4"/>
        <v>22.5</v>
      </c>
      <c r="JN9" s="2">
        <f t="shared" si="4"/>
        <v>22.583333333333332</v>
      </c>
      <c r="JO9" s="2">
        <f t="shared" si="4"/>
        <v>22.666666666666668</v>
      </c>
      <c r="JP9" s="2">
        <f t="shared" si="4"/>
        <v>22.75</v>
      </c>
      <c r="JQ9" s="2">
        <f t="shared" si="4"/>
        <v>22.833333333333332</v>
      </c>
      <c r="JR9" s="2">
        <f t="shared" si="4"/>
        <v>22.916666666666668</v>
      </c>
      <c r="JS9" s="2">
        <f t="shared" si="4"/>
        <v>23</v>
      </c>
      <c r="JT9" s="2">
        <f t="shared" si="4"/>
        <v>23.083333333333332</v>
      </c>
      <c r="JU9" s="2">
        <f t="shared" si="4"/>
        <v>23.166666666666668</v>
      </c>
      <c r="JV9" s="2">
        <f t="shared" si="4"/>
        <v>23.25</v>
      </c>
      <c r="JW9" s="2">
        <f t="shared" si="4"/>
        <v>23.333333333333332</v>
      </c>
      <c r="JX9" s="2">
        <f t="shared" si="4"/>
        <v>23.416666666666668</v>
      </c>
      <c r="JY9" s="2">
        <f t="shared" si="4"/>
        <v>23.5</v>
      </c>
      <c r="JZ9" s="2">
        <f t="shared" si="4"/>
        <v>23.583333333333332</v>
      </c>
      <c r="KA9" s="2">
        <f t="shared" si="4"/>
        <v>23.666666666666668</v>
      </c>
      <c r="KB9" s="2">
        <f t="shared" si="4"/>
        <v>23.75</v>
      </c>
      <c r="KC9" s="2">
        <f t="shared" si="4"/>
        <v>23.833333333333332</v>
      </c>
      <c r="KD9" s="2">
        <f t="shared" si="4"/>
        <v>23.916666666666668</v>
      </c>
      <c r="KE9" s="3">
        <f t="shared" si="4"/>
        <v>24</v>
      </c>
      <c r="KF9" s="4"/>
      <c r="KG9" s="4"/>
      <c r="KH9" s="4"/>
      <c r="KI9" s="4"/>
      <c r="KJ9" s="4"/>
      <c r="KK9" s="4"/>
      <c r="KL9" s="4"/>
      <c r="KM9" s="4"/>
    </row>
    <row r="10" spans="1:299" s="5" customFormat="1" ht="16.5" x14ac:dyDescent="0.3">
      <c r="A10" s="187" t="s">
        <v>61</v>
      </c>
      <c r="B10" s="188"/>
      <c r="C10" s="6">
        <f>C9*60</f>
        <v>0</v>
      </c>
      <c r="D10" s="7">
        <v>5</v>
      </c>
      <c r="E10" s="7">
        <v>10</v>
      </c>
      <c r="F10" s="7">
        <v>15</v>
      </c>
      <c r="G10" s="7">
        <v>20</v>
      </c>
      <c r="H10" s="7">
        <v>25</v>
      </c>
      <c r="I10" s="7">
        <v>30</v>
      </c>
      <c r="J10" s="7">
        <v>35</v>
      </c>
      <c r="K10" s="7">
        <v>40</v>
      </c>
      <c r="L10" s="7">
        <v>45</v>
      </c>
      <c r="M10" s="7">
        <v>50</v>
      </c>
      <c r="N10" s="7">
        <v>55</v>
      </c>
      <c r="O10" s="7">
        <v>60</v>
      </c>
      <c r="P10" s="7">
        <v>65</v>
      </c>
      <c r="Q10" s="7">
        <v>70</v>
      </c>
      <c r="R10" s="7">
        <v>75</v>
      </c>
      <c r="S10" s="7">
        <v>80</v>
      </c>
      <c r="T10" s="7">
        <v>85</v>
      </c>
      <c r="U10" s="7">
        <v>90</v>
      </c>
      <c r="V10" s="7">
        <v>95</v>
      </c>
      <c r="W10" s="7">
        <v>100</v>
      </c>
      <c r="X10" s="7">
        <v>105</v>
      </c>
      <c r="Y10" s="7">
        <v>110</v>
      </c>
      <c r="Z10" s="7">
        <v>115</v>
      </c>
      <c r="AA10" s="7">
        <v>120</v>
      </c>
      <c r="AB10" s="7">
        <v>125</v>
      </c>
      <c r="AC10" s="7">
        <v>130</v>
      </c>
      <c r="AD10" s="7">
        <v>135</v>
      </c>
      <c r="AE10" s="7">
        <v>140</v>
      </c>
      <c r="AF10" s="7">
        <v>145</v>
      </c>
      <c r="AG10" s="7">
        <v>150</v>
      </c>
      <c r="AH10" s="7">
        <v>155</v>
      </c>
      <c r="AI10" s="7">
        <v>160</v>
      </c>
      <c r="AJ10" s="7">
        <v>165</v>
      </c>
      <c r="AK10" s="7">
        <v>170</v>
      </c>
      <c r="AL10" s="7">
        <v>175</v>
      </c>
      <c r="AM10" s="7">
        <v>180</v>
      </c>
      <c r="AN10" s="7">
        <v>185</v>
      </c>
      <c r="AO10" s="7">
        <v>190</v>
      </c>
      <c r="AP10" s="7">
        <v>195</v>
      </c>
      <c r="AQ10" s="7">
        <v>200</v>
      </c>
      <c r="AR10" s="7">
        <v>205</v>
      </c>
      <c r="AS10" s="7">
        <v>210</v>
      </c>
      <c r="AT10" s="7">
        <v>215</v>
      </c>
      <c r="AU10" s="7">
        <v>220</v>
      </c>
      <c r="AV10" s="7">
        <v>225</v>
      </c>
      <c r="AW10" s="7">
        <v>230</v>
      </c>
      <c r="AX10" s="7">
        <v>235</v>
      </c>
      <c r="AY10" s="7">
        <v>240</v>
      </c>
      <c r="AZ10" s="7">
        <v>245</v>
      </c>
      <c r="BA10" s="7">
        <v>250</v>
      </c>
      <c r="BB10" s="7">
        <v>255</v>
      </c>
      <c r="BC10" s="7">
        <v>260</v>
      </c>
      <c r="BD10" s="7">
        <v>265</v>
      </c>
      <c r="BE10" s="7">
        <v>270</v>
      </c>
      <c r="BF10" s="7">
        <v>275</v>
      </c>
      <c r="BG10" s="7">
        <v>280</v>
      </c>
      <c r="BH10" s="7">
        <v>285</v>
      </c>
      <c r="BI10" s="7">
        <v>290</v>
      </c>
      <c r="BJ10" s="7">
        <v>295</v>
      </c>
      <c r="BK10" s="7">
        <v>300</v>
      </c>
      <c r="BL10" s="7">
        <v>305</v>
      </c>
      <c r="BM10" s="7">
        <v>310</v>
      </c>
      <c r="BN10" s="7">
        <v>315</v>
      </c>
      <c r="BO10" s="7">
        <v>320</v>
      </c>
      <c r="BP10" s="7">
        <v>325</v>
      </c>
      <c r="BQ10" s="7">
        <v>330</v>
      </c>
      <c r="BR10" s="7">
        <v>335</v>
      </c>
      <c r="BS10" s="7">
        <v>340</v>
      </c>
      <c r="BT10" s="7">
        <v>345</v>
      </c>
      <c r="BU10" s="7">
        <v>350</v>
      </c>
      <c r="BV10" s="7">
        <v>355</v>
      </c>
      <c r="BW10" s="7">
        <v>360</v>
      </c>
      <c r="BX10" s="7">
        <v>365</v>
      </c>
      <c r="BY10" s="7">
        <v>370</v>
      </c>
      <c r="BZ10" s="7">
        <v>375</v>
      </c>
      <c r="CA10" s="7">
        <v>380</v>
      </c>
      <c r="CB10" s="7">
        <v>385</v>
      </c>
      <c r="CC10" s="7">
        <v>390</v>
      </c>
      <c r="CD10" s="7">
        <v>395</v>
      </c>
      <c r="CE10" s="7">
        <v>400</v>
      </c>
      <c r="CF10" s="7">
        <v>405</v>
      </c>
      <c r="CG10" s="7">
        <v>410</v>
      </c>
      <c r="CH10" s="7">
        <v>415</v>
      </c>
      <c r="CI10" s="7">
        <v>420</v>
      </c>
      <c r="CJ10" s="7">
        <v>425</v>
      </c>
      <c r="CK10" s="7">
        <v>430</v>
      </c>
      <c r="CL10" s="7">
        <v>435</v>
      </c>
      <c r="CM10" s="7">
        <v>440</v>
      </c>
      <c r="CN10" s="7">
        <v>445</v>
      </c>
      <c r="CO10" s="7">
        <v>450</v>
      </c>
      <c r="CP10" s="7">
        <v>455</v>
      </c>
      <c r="CQ10" s="7">
        <v>460</v>
      </c>
      <c r="CR10" s="7">
        <v>465</v>
      </c>
      <c r="CS10" s="7">
        <v>470</v>
      </c>
      <c r="CT10" s="7">
        <v>475</v>
      </c>
      <c r="CU10" s="7">
        <v>480</v>
      </c>
      <c r="CV10" s="7">
        <v>485</v>
      </c>
      <c r="CW10" s="7">
        <v>490</v>
      </c>
      <c r="CX10" s="7">
        <v>495</v>
      </c>
      <c r="CY10" s="7">
        <v>500</v>
      </c>
      <c r="CZ10" s="7">
        <v>505</v>
      </c>
      <c r="DA10" s="7">
        <v>510</v>
      </c>
      <c r="DB10" s="7">
        <v>515</v>
      </c>
      <c r="DC10" s="7">
        <v>520</v>
      </c>
      <c r="DD10" s="7">
        <v>525</v>
      </c>
      <c r="DE10" s="7">
        <v>530</v>
      </c>
      <c r="DF10" s="7">
        <v>535</v>
      </c>
      <c r="DG10" s="7">
        <v>540</v>
      </c>
      <c r="DH10" s="7">
        <v>545</v>
      </c>
      <c r="DI10" s="7">
        <v>550</v>
      </c>
      <c r="DJ10" s="7">
        <v>555</v>
      </c>
      <c r="DK10" s="7">
        <v>560</v>
      </c>
      <c r="DL10" s="7">
        <v>565</v>
      </c>
      <c r="DM10" s="7">
        <v>570</v>
      </c>
      <c r="DN10" s="7">
        <v>575</v>
      </c>
      <c r="DO10" s="7">
        <v>580</v>
      </c>
      <c r="DP10" s="7">
        <v>585</v>
      </c>
      <c r="DQ10" s="7">
        <v>590</v>
      </c>
      <c r="DR10" s="7">
        <v>595</v>
      </c>
      <c r="DS10" s="7">
        <v>600</v>
      </c>
      <c r="DT10" s="7">
        <v>605</v>
      </c>
      <c r="DU10" s="7">
        <v>610</v>
      </c>
      <c r="DV10" s="7">
        <v>615</v>
      </c>
      <c r="DW10" s="7">
        <v>620</v>
      </c>
      <c r="DX10" s="7">
        <v>625</v>
      </c>
      <c r="DY10" s="7">
        <v>630</v>
      </c>
      <c r="DZ10" s="7">
        <v>635</v>
      </c>
      <c r="EA10" s="7">
        <v>640</v>
      </c>
      <c r="EB10" s="7">
        <v>645</v>
      </c>
      <c r="EC10" s="7">
        <v>650</v>
      </c>
      <c r="ED10" s="7">
        <v>655</v>
      </c>
      <c r="EE10" s="7">
        <v>660</v>
      </c>
      <c r="EF10" s="7">
        <v>665</v>
      </c>
      <c r="EG10" s="7">
        <v>670</v>
      </c>
      <c r="EH10" s="7">
        <v>675</v>
      </c>
      <c r="EI10" s="7">
        <v>680</v>
      </c>
      <c r="EJ10" s="7">
        <v>685</v>
      </c>
      <c r="EK10" s="7">
        <v>690</v>
      </c>
      <c r="EL10" s="7">
        <v>695</v>
      </c>
      <c r="EM10" s="7">
        <v>700</v>
      </c>
      <c r="EN10" s="7">
        <v>705</v>
      </c>
      <c r="EO10" s="7">
        <v>710</v>
      </c>
      <c r="EP10" s="7">
        <v>715</v>
      </c>
      <c r="EQ10" s="7">
        <v>720</v>
      </c>
      <c r="ER10" s="7">
        <v>725</v>
      </c>
      <c r="ES10" s="7">
        <v>730</v>
      </c>
      <c r="ET10" s="7">
        <v>735</v>
      </c>
      <c r="EU10" s="7">
        <v>740</v>
      </c>
      <c r="EV10" s="7">
        <v>745</v>
      </c>
      <c r="EW10" s="7">
        <v>750</v>
      </c>
      <c r="EX10" s="7">
        <v>755</v>
      </c>
      <c r="EY10" s="7">
        <v>760</v>
      </c>
      <c r="EZ10" s="7">
        <v>765</v>
      </c>
      <c r="FA10" s="7">
        <v>770</v>
      </c>
      <c r="FB10" s="7">
        <v>775</v>
      </c>
      <c r="FC10" s="7">
        <v>780</v>
      </c>
      <c r="FD10" s="7">
        <v>785</v>
      </c>
      <c r="FE10" s="7">
        <v>790</v>
      </c>
      <c r="FF10" s="7">
        <v>795</v>
      </c>
      <c r="FG10" s="7">
        <v>800</v>
      </c>
      <c r="FH10" s="7">
        <v>805</v>
      </c>
      <c r="FI10" s="7">
        <v>810</v>
      </c>
      <c r="FJ10" s="7">
        <v>815</v>
      </c>
      <c r="FK10" s="7">
        <v>820</v>
      </c>
      <c r="FL10" s="7">
        <v>825</v>
      </c>
      <c r="FM10" s="7">
        <v>830</v>
      </c>
      <c r="FN10" s="7">
        <v>835</v>
      </c>
      <c r="FO10" s="7">
        <v>840</v>
      </c>
      <c r="FP10" s="7">
        <v>845</v>
      </c>
      <c r="FQ10" s="7">
        <v>850</v>
      </c>
      <c r="FR10" s="7">
        <v>855</v>
      </c>
      <c r="FS10" s="7">
        <v>860</v>
      </c>
      <c r="FT10" s="7">
        <v>865</v>
      </c>
      <c r="FU10" s="7">
        <v>870</v>
      </c>
      <c r="FV10" s="7">
        <v>875</v>
      </c>
      <c r="FW10" s="7">
        <v>880</v>
      </c>
      <c r="FX10" s="7">
        <v>885</v>
      </c>
      <c r="FY10" s="7">
        <v>890</v>
      </c>
      <c r="FZ10" s="7">
        <v>895</v>
      </c>
      <c r="GA10" s="7">
        <v>900</v>
      </c>
      <c r="GB10" s="7">
        <v>905</v>
      </c>
      <c r="GC10" s="7">
        <v>910</v>
      </c>
      <c r="GD10" s="7">
        <v>915</v>
      </c>
      <c r="GE10" s="7">
        <v>920</v>
      </c>
      <c r="GF10" s="7">
        <v>925</v>
      </c>
      <c r="GG10" s="7">
        <v>930</v>
      </c>
      <c r="GH10" s="7">
        <v>935</v>
      </c>
      <c r="GI10" s="7">
        <v>940</v>
      </c>
      <c r="GJ10" s="7">
        <v>945</v>
      </c>
      <c r="GK10" s="7">
        <v>950</v>
      </c>
      <c r="GL10" s="7">
        <v>955</v>
      </c>
      <c r="GM10" s="7">
        <v>960</v>
      </c>
      <c r="GN10" s="7">
        <v>965</v>
      </c>
      <c r="GO10" s="7">
        <v>970</v>
      </c>
      <c r="GP10" s="7">
        <v>975</v>
      </c>
      <c r="GQ10" s="7">
        <v>980</v>
      </c>
      <c r="GR10" s="7">
        <v>985</v>
      </c>
      <c r="GS10" s="7">
        <v>990</v>
      </c>
      <c r="GT10" s="7">
        <v>995</v>
      </c>
      <c r="GU10" s="7">
        <v>1000</v>
      </c>
      <c r="GV10" s="7">
        <v>1005</v>
      </c>
      <c r="GW10" s="7">
        <v>1010</v>
      </c>
      <c r="GX10" s="7">
        <v>1015</v>
      </c>
      <c r="GY10" s="7">
        <v>1020</v>
      </c>
      <c r="GZ10" s="7">
        <v>1025</v>
      </c>
      <c r="HA10" s="7">
        <v>1030</v>
      </c>
      <c r="HB10" s="7">
        <v>1035</v>
      </c>
      <c r="HC10" s="7">
        <v>1040</v>
      </c>
      <c r="HD10" s="7">
        <v>1045</v>
      </c>
      <c r="HE10" s="7">
        <v>1050</v>
      </c>
      <c r="HF10" s="7">
        <v>1055</v>
      </c>
      <c r="HG10" s="7">
        <v>1060</v>
      </c>
      <c r="HH10" s="7">
        <v>1065</v>
      </c>
      <c r="HI10" s="7">
        <v>1070</v>
      </c>
      <c r="HJ10" s="7">
        <v>1075</v>
      </c>
      <c r="HK10" s="7">
        <v>1080</v>
      </c>
      <c r="HL10" s="7">
        <v>1085</v>
      </c>
      <c r="HM10" s="7">
        <v>1090</v>
      </c>
      <c r="HN10" s="7">
        <v>1095</v>
      </c>
      <c r="HO10" s="7">
        <v>1100</v>
      </c>
      <c r="HP10" s="7">
        <v>1105</v>
      </c>
      <c r="HQ10" s="7">
        <v>1110</v>
      </c>
      <c r="HR10" s="7">
        <v>1115</v>
      </c>
      <c r="HS10" s="7">
        <v>1120</v>
      </c>
      <c r="HT10" s="7">
        <v>1125</v>
      </c>
      <c r="HU10" s="7">
        <v>1130</v>
      </c>
      <c r="HV10" s="7">
        <v>1135</v>
      </c>
      <c r="HW10" s="7">
        <v>1140</v>
      </c>
      <c r="HX10" s="7">
        <v>1145</v>
      </c>
      <c r="HY10" s="7">
        <v>1150</v>
      </c>
      <c r="HZ10" s="7">
        <v>1155</v>
      </c>
      <c r="IA10" s="7">
        <v>1160</v>
      </c>
      <c r="IB10" s="7">
        <v>1165</v>
      </c>
      <c r="IC10" s="7">
        <v>1170</v>
      </c>
      <c r="ID10" s="7">
        <v>1175</v>
      </c>
      <c r="IE10" s="7">
        <v>1180</v>
      </c>
      <c r="IF10" s="7">
        <v>1185</v>
      </c>
      <c r="IG10" s="7">
        <v>1190</v>
      </c>
      <c r="IH10" s="7">
        <v>1195</v>
      </c>
      <c r="II10" s="7">
        <v>1200</v>
      </c>
      <c r="IJ10" s="7">
        <v>1205</v>
      </c>
      <c r="IK10" s="7">
        <v>1210</v>
      </c>
      <c r="IL10" s="7">
        <v>1215</v>
      </c>
      <c r="IM10" s="7">
        <v>1220</v>
      </c>
      <c r="IN10" s="7">
        <v>1225</v>
      </c>
      <c r="IO10" s="7">
        <v>1230</v>
      </c>
      <c r="IP10" s="7">
        <v>1235</v>
      </c>
      <c r="IQ10" s="7">
        <v>1240</v>
      </c>
      <c r="IR10" s="7">
        <v>1245</v>
      </c>
      <c r="IS10" s="7">
        <v>1250</v>
      </c>
      <c r="IT10" s="7">
        <v>1255</v>
      </c>
      <c r="IU10" s="7">
        <v>1260</v>
      </c>
      <c r="IV10" s="7">
        <v>1265</v>
      </c>
      <c r="IW10" s="7">
        <v>1270</v>
      </c>
      <c r="IX10" s="7">
        <v>1275</v>
      </c>
      <c r="IY10" s="7">
        <v>1280</v>
      </c>
      <c r="IZ10" s="7">
        <v>1285</v>
      </c>
      <c r="JA10" s="7">
        <v>1290</v>
      </c>
      <c r="JB10" s="7">
        <v>1295</v>
      </c>
      <c r="JC10" s="7">
        <v>1300</v>
      </c>
      <c r="JD10" s="7">
        <v>1305</v>
      </c>
      <c r="JE10" s="7">
        <v>1310</v>
      </c>
      <c r="JF10" s="7">
        <v>1315</v>
      </c>
      <c r="JG10" s="7">
        <v>1320</v>
      </c>
      <c r="JH10" s="7">
        <v>1325</v>
      </c>
      <c r="JI10" s="7">
        <v>1330</v>
      </c>
      <c r="JJ10" s="7">
        <v>1335</v>
      </c>
      <c r="JK10" s="7">
        <v>1340</v>
      </c>
      <c r="JL10" s="7">
        <v>1345</v>
      </c>
      <c r="JM10" s="7">
        <v>1350</v>
      </c>
      <c r="JN10" s="7">
        <v>1355</v>
      </c>
      <c r="JO10" s="7">
        <v>1360</v>
      </c>
      <c r="JP10" s="7">
        <v>1365</v>
      </c>
      <c r="JQ10" s="7">
        <v>1370</v>
      </c>
      <c r="JR10" s="7">
        <v>1375</v>
      </c>
      <c r="JS10" s="7">
        <v>1380</v>
      </c>
      <c r="JT10" s="7">
        <v>1385</v>
      </c>
      <c r="JU10" s="7">
        <v>1390</v>
      </c>
      <c r="JV10" s="7">
        <v>1395</v>
      </c>
      <c r="JW10" s="7">
        <v>1400</v>
      </c>
      <c r="JX10" s="7">
        <v>1405</v>
      </c>
      <c r="JY10" s="7">
        <v>1410</v>
      </c>
      <c r="JZ10" s="7">
        <v>1415</v>
      </c>
      <c r="KA10" s="7">
        <v>1420</v>
      </c>
      <c r="KB10" s="7">
        <v>1425</v>
      </c>
      <c r="KC10" s="7">
        <v>1430</v>
      </c>
      <c r="KD10" s="7">
        <v>1435</v>
      </c>
      <c r="KE10" s="8">
        <v>1440</v>
      </c>
      <c r="KF10" s="9"/>
      <c r="KG10" s="9"/>
      <c r="KH10" s="9"/>
      <c r="KI10" s="9"/>
      <c r="KJ10" s="9"/>
      <c r="KK10" s="9"/>
      <c r="KL10" s="9"/>
      <c r="KM10" s="9"/>
    </row>
    <row r="11" spans="1:299" s="5" customFormat="1" ht="17.25" thickBot="1" x14ac:dyDescent="0.35">
      <c r="A11" s="189" t="s">
        <v>62</v>
      </c>
      <c r="B11" s="190"/>
      <c r="C11" s="10">
        <f>C9*60*60</f>
        <v>0</v>
      </c>
      <c r="D11" s="11">
        <f>D9*60*60</f>
        <v>300</v>
      </c>
      <c r="E11" s="11">
        <f t="shared" ref="E11:BR11" si="5">E9*60*60</f>
        <v>600</v>
      </c>
      <c r="F11" s="11">
        <f t="shared" si="5"/>
        <v>900</v>
      </c>
      <c r="G11" s="11">
        <f t="shared" si="5"/>
        <v>1200</v>
      </c>
      <c r="H11" s="11">
        <f t="shared" si="5"/>
        <v>1500</v>
      </c>
      <c r="I11" s="11">
        <f t="shared" si="5"/>
        <v>1800</v>
      </c>
      <c r="J11" s="11">
        <f t="shared" si="5"/>
        <v>2100</v>
      </c>
      <c r="K11" s="11">
        <f t="shared" si="5"/>
        <v>2400</v>
      </c>
      <c r="L11" s="11">
        <f t="shared" si="5"/>
        <v>2700</v>
      </c>
      <c r="M11" s="11">
        <f t="shared" si="5"/>
        <v>3000</v>
      </c>
      <c r="N11" s="11">
        <f t="shared" si="5"/>
        <v>3300</v>
      </c>
      <c r="O11" s="11">
        <f t="shared" si="5"/>
        <v>3600</v>
      </c>
      <c r="P11" s="11">
        <f t="shared" si="5"/>
        <v>3900</v>
      </c>
      <c r="Q11" s="11">
        <f t="shared" si="5"/>
        <v>4200</v>
      </c>
      <c r="R11" s="11">
        <f t="shared" si="5"/>
        <v>4500</v>
      </c>
      <c r="S11" s="11">
        <f t="shared" si="5"/>
        <v>4800</v>
      </c>
      <c r="T11" s="11">
        <f t="shared" si="5"/>
        <v>5100</v>
      </c>
      <c r="U11" s="11">
        <f t="shared" si="5"/>
        <v>5400</v>
      </c>
      <c r="V11" s="11">
        <f t="shared" si="5"/>
        <v>5700</v>
      </c>
      <c r="W11" s="11">
        <f t="shared" si="5"/>
        <v>6000</v>
      </c>
      <c r="X11" s="11">
        <f t="shared" si="5"/>
        <v>6300</v>
      </c>
      <c r="Y11" s="11">
        <f t="shared" si="5"/>
        <v>6600</v>
      </c>
      <c r="Z11" s="11">
        <f t="shared" si="5"/>
        <v>6900</v>
      </c>
      <c r="AA11" s="11">
        <f t="shared" si="5"/>
        <v>7200</v>
      </c>
      <c r="AB11" s="11">
        <f t="shared" si="5"/>
        <v>7500.0000000000009</v>
      </c>
      <c r="AC11" s="11">
        <f t="shared" si="5"/>
        <v>7800</v>
      </c>
      <c r="AD11" s="11">
        <f t="shared" si="5"/>
        <v>8100</v>
      </c>
      <c r="AE11" s="11">
        <f t="shared" si="5"/>
        <v>8400</v>
      </c>
      <c r="AF11" s="11">
        <f t="shared" si="5"/>
        <v>8700</v>
      </c>
      <c r="AG11" s="11">
        <f t="shared" si="5"/>
        <v>9000</v>
      </c>
      <c r="AH11" s="11">
        <f t="shared" si="5"/>
        <v>9300</v>
      </c>
      <c r="AI11" s="11">
        <f t="shared" si="5"/>
        <v>9600</v>
      </c>
      <c r="AJ11" s="11">
        <f t="shared" si="5"/>
        <v>9900</v>
      </c>
      <c r="AK11" s="11">
        <f t="shared" si="5"/>
        <v>10200</v>
      </c>
      <c r="AL11" s="11">
        <f t="shared" si="5"/>
        <v>10500</v>
      </c>
      <c r="AM11" s="11">
        <f t="shared" si="5"/>
        <v>10800</v>
      </c>
      <c r="AN11" s="11">
        <f t="shared" si="5"/>
        <v>11100</v>
      </c>
      <c r="AO11" s="11">
        <f t="shared" si="5"/>
        <v>11400</v>
      </c>
      <c r="AP11" s="11">
        <f t="shared" si="5"/>
        <v>11700</v>
      </c>
      <c r="AQ11" s="11">
        <f t="shared" si="5"/>
        <v>12000</v>
      </c>
      <c r="AR11" s="11">
        <f t="shared" si="5"/>
        <v>12300</v>
      </c>
      <c r="AS11" s="11">
        <f t="shared" si="5"/>
        <v>12600</v>
      </c>
      <c r="AT11" s="11">
        <f t="shared" si="5"/>
        <v>12900</v>
      </c>
      <c r="AU11" s="11">
        <f t="shared" si="5"/>
        <v>13200</v>
      </c>
      <c r="AV11" s="11">
        <f t="shared" si="5"/>
        <v>13500</v>
      </c>
      <c r="AW11" s="11">
        <f t="shared" si="5"/>
        <v>13800</v>
      </c>
      <c r="AX11" s="11">
        <f t="shared" si="5"/>
        <v>14100</v>
      </c>
      <c r="AY11" s="11">
        <f t="shared" si="5"/>
        <v>14400</v>
      </c>
      <c r="AZ11" s="11">
        <f t="shared" si="5"/>
        <v>14699.999999999998</v>
      </c>
      <c r="BA11" s="11">
        <f t="shared" si="5"/>
        <v>15000.000000000002</v>
      </c>
      <c r="BB11" s="11">
        <f t="shared" si="5"/>
        <v>15300</v>
      </c>
      <c r="BC11" s="11">
        <f t="shared" si="5"/>
        <v>15600</v>
      </c>
      <c r="BD11" s="11">
        <f t="shared" si="5"/>
        <v>15900</v>
      </c>
      <c r="BE11" s="11">
        <f t="shared" si="5"/>
        <v>16200</v>
      </c>
      <c r="BF11" s="11">
        <f t="shared" si="5"/>
        <v>16500</v>
      </c>
      <c r="BG11" s="11">
        <f t="shared" si="5"/>
        <v>16800</v>
      </c>
      <c r="BH11" s="11">
        <f t="shared" si="5"/>
        <v>17100</v>
      </c>
      <c r="BI11" s="11">
        <f t="shared" si="5"/>
        <v>17400</v>
      </c>
      <c r="BJ11" s="11">
        <f t="shared" si="5"/>
        <v>17700</v>
      </c>
      <c r="BK11" s="11">
        <f t="shared" si="5"/>
        <v>18000</v>
      </c>
      <c r="BL11" s="11">
        <f t="shared" si="5"/>
        <v>18300</v>
      </c>
      <c r="BM11" s="11">
        <f t="shared" si="5"/>
        <v>18600</v>
      </c>
      <c r="BN11" s="11">
        <f t="shared" si="5"/>
        <v>18900</v>
      </c>
      <c r="BO11" s="11">
        <f t="shared" si="5"/>
        <v>19200</v>
      </c>
      <c r="BP11" s="11">
        <f t="shared" si="5"/>
        <v>19500</v>
      </c>
      <c r="BQ11" s="11">
        <f t="shared" si="5"/>
        <v>19800</v>
      </c>
      <c r="BR11" s="11">
        <f t="shared" si="5"/>
        <v>20100</v>
      </c>
      <c r="BS11" s="11">
        <f t="shared" ref="BS11:ED11" si="6">BS9*60*60</f>
        <v>20400</v>
      </c>
      <c r="BT11" s="11">
        <f t="shared" si="6"/>
        <v>20700</v>
      </c>
      <c r="BU11" s="11">
        <f t="shared" si="6"/>
        <v>21000</v>
      </c>
      <c r="BV11" s="11">
        <f t="shared" si="6"/>
        <v>21300</v>
      </c>
      <c r="BW11" s="11">
        <f t="shared" si="6"/>
        <v>21600</v>
      </c>
      <c r="BX11" s="11">
        <f t="shared" si="6"/>
        <v>21900</v>
      </c>
      <c r="BY11" s="11">
        <f t="shared" si="6"/>
        <v>22200</v>
      </c>
      <c r="BZ11" s="11">
        <f t="shared" si="6"/>
        <v>22500</v>
      </c>
      <c r="CA11" s="11">
        <f t="shared" si="6"/>
        <v>22800</v>
      </c>
      <c r="CB11" s="11">
        <f t="shared" si="6"/>
        <v>23100</v>
      </c>
      <c r="CC11" s="11">
        <f t="shared" si="6"/>
        <v>23400</v>
      </c>
      <c r="CD11" s="11">
        <f t="shared" si="6"/>
        <v>23700</v>
      </c>
      <c r="CE11" s="11">
        <f t="shared" si="6"/>
        <v>24000</v>
      </c>
      <c r="CF11" s="11">
        <f t="shared" si="6"/>
        <v>24300</v>
      </c>
      <c r="CG11" s="11">
        <f t="shared" si="6"/>
        <v>24600</v>
      </c>
      <c r="CH11" s="11">
        <f t="shared" si="6"/>
        <v>24900</v>
      </c>
      <c r="CI11" s="11">
        <f t="shared" si="6"/>
        <v>25200</v>
      </c>
      <c r="CJ11" s="11">
        <f t="shared" si="6"/>
        <v>25500</v>
      </c>
      <c r="CK11" s="11">
        <f t="shared" si="6"/>
        <v>25800</v>
      </c>
      <c r="CL11" s="11">
        <f t="shared" si="6"/>
        <v>26100</v>
      </c>
      <c r="CM11" s="11">
        <f t="shared" si="6"/>
        <v>26400</v>
      </c>
      <c r="CN11" s="11">
        <f t="shared" si="6"/>
        <v>26700</v>
      </c>
      <c r="CO11" s="11">
        <f t="shared" si="6"/>
        <v>27000</v>
      </c>
      <c r="CP11" s="11">
        <f t="shared" si="6"/>
        <v>27300</v>
      </c>
      <c r="CQ11" s="11">
        <f t="shared" si="6"/>
        <v>27600</v>
      </c>
      <c r="CR11" s="11">
        <f t="shared" si="6"/>
        <v>27900</v>
      </c>
      <c r="CS11" s="11">
        <f t="shared" si="6"/>
        <v>28200</v>
      </c>
      <c r="CT11" s="11">
        <f t="shared" si="6"/>
        <v>28500</v>
      </c>
      <c r="CU11" s="11">
        <f t="shared" si="6"/>
        <v>28800</v>
      </c>
      <c r="CV11" s="11">
        <f t="shared" si="6"/>
        <v>29100.000000000004</v>
      </c>
      <c r="CW11" s="11">
        <f t="shared" si="6"/>
        <v>29399.999999999996</v>
      </c>
      <c r="CX11" s="11">
        <f t="shared" si="6"/>
        <v>29700</v>
      </c>
      <c r="CY11" s="11">
        <f t="shared" si="6"/>
        <v>30000.000000000004</v>
      </c>
      <c r="CZ11" s="11">
        <f t="shared" si="6"/>
        <v>30299.999999999996</v>
      </c>
      <c r="DA11" s="11">
        <f t="shared" si="6"/>
        <v>30600</v>
      </c>
      <c r="DB11" s="11">
        <f t="shared" si="6"/>
        <v>30900</v>
      </c>
      <c r="DC11" s="11">
        <f t="shared" si="6"/>
        <v>31200</v>
      </c>
      <c r="DD11" s="11">
        <f t="shared" si="6"/>
        <v>31500</v>
      </c>
      <c r="DE11" s="11">
        <f t="shared" si="6"/>
        <v>31800</v>
      </c>
      <c r="DF11" s="11">
        <f t="shared" si="6"/>
        <v>32100</v>
      </c>
      <c r="DG11" s="11">
        <f t="shared" si="6"/>
        <v>32400</v>
      </c>
      <c r="DH11" s="11">
        <f t="shared" si="6"/>
        <v>32700</v>
      </c>
      <c r="DI11" s="11">
        <f t="shared" si="6"/>
        <v>33000</v>
      </c>
      <c r="DJ11" s="11">
        <f t="shared" si="6"/>
        <v>33300</v>
      </c>
      <c r="DK11" s="11">
        <f t="shared" si="6"/>
        <v>33600</v>
      </c>
      <c r="DL11" s="11">
        <f t="shared" si="6"/>
        <v>33900</v>
      </c>
      <c r="DM11" s="11">
        <f t="shared" si="6"/>
        <v>34200</v>
      </c>
      <c r="DN11" s="11">
        <f t="shared" si="6"/>
        <v>34500</v>
      </c>
      <c r="DO11" s="11">
        <f t="shared" si="6"/>
        <v>34800</v>
      </c>
      <c r="DP11" s="11">
        <f t="shared" si="6"/>
        <v>35100</v>
      </c>
      <c r="DQ11" s="11">
        <f t="shared" si="6"/>
        <v>35400</v>
      </c>
      <c r="DR11" s="11">
        <f t="shared" si="6"/>
        <v>35700</v>
      </c>
      <c r="DS11" s="11">
        <f t="shared" si="6"/>
        <v>36000</v>
      </c>
      <c r="DT11" s="11">
        <f t="shared" si="6"/>
        <v>36300</v>
      </c>
      <c r="DU11" s="11">
        <f t="shared" si="6"/>
        <v>36600</v>
      </c>
      <c r="DV11" s="11">
        <f t="shared" si="6"/>
        <v>36900</v>
      </c>
      <c r="DW11" s="11">
        <f t="shared" si="6"/>
        <v>37200</v>
      </c>
      <c r="DX11" s="11">
        <f t="shared" si="6"/>
        <v>37500</v>
      </c>
      <c r="DY11" s="11">
        <f t="shared" si="6"/>
        <v>37800</v>
      </c>
      <c r="DZ11" s="11">
        <f t="shared" si="6"/>
        <v>38100</v>
      </c>
      <c r="EA11" s="11">
        <f t="shared" si="6"/>
        <v>38400</v>
      </c>
      <c r="EB11" s="11">
        <f t="shared" si="6"/>
        <v>38700</v>
      </c>
      <c r="EC11" s="11">
        <f t="shared" si="6"/>
        <v>39000</v>
      </c>
      <c r="ED11" s="11">
        <f t="shared" si="6"/>
        <v>39300</v>
      </c>
      <c r="EE11" s="11">
        <f t="shared" ref="EE11:GP11" si="7">EE9*60*60</f>
        <v>39600</v>
      </c>
      <c r="EF11" s="11">
        <f t="shared" si="7"/>
        <v>39900</v>
      </c>
      <c r="EG11" s="11">
        <f t="shared" si="7"/>
        <v>40200</v>
      </c>
      <c r="EH11" s="11">
        <f t="shared" si="7"/>
        <v>40500</v>
      </c>
      <c r="EI11" s="11">
        <f t="shared" si="7"/>
        <v>40800</v>
      </c>
      <c r="EJ11" s="11">
        <f t="shared" si="7"/>
        <v>41100</v>
      </c>
      <c r="EK11" s="11">
        <f t="shared" si="7"/>
        <v>41400</v>
      </c>
      <c r="EL11" s="11">
        <f t="shared" si="7"/>
        <v>41700</v>
      </c>
      <c r="EM11" s="11">
        <f t="shared" si="7"/>
        <v>42000</v>
      </c>
      <c r="EN11" s="11">
        <f t="shared" si="7"/>
        <v>42300</v>
      </c>
      <c r="EO11" s="11">
        <f t="shared" si="7"/>
        <v>42600</v>
      </c>
      <c r="EP11" s="11">
        <f t="shared" si="7"/>
        <v>42900</v>
      </c>
      <c r="EQ11" s="11">
        <f t="shared" si="7"/>
        <v>43200</v>
      </c>
      <c r="ER11" s="11">
        <f t="shared" si="7"/>
        <v>43500</v>
      </c>
      <c r="ES11" s="11">
        <f t="shared" si="7"/>
        <v>43800</v>
      </c>
      <c r="ET11" s="11">
        <f t="shared" si="7"/>
        <v>44100</v>
      </c>
      <c r="EU11" s="11">
        <f t="shared" si="7"/>
        <v>44400</v>
      </c>
      <c r="EV11" s="11">
        <f t="shared" si="7"/>
        <v>44700</v>
      </c>
      <c r="EW11" s="11">
        <f t="shared" si="7"/>
        <v>45000</v>
      </c>
      <c r="EX11" s="11">
        <f t="shared" si="7"/>
        <v>45300</v>
      </c>
      <c r="EY11" s="11">
        <f t="shared" si="7"/>
        <v>45600</v>
      </c>
      <c r="EZ11" s="11">
        <f t="shared" si="7"/>
        <v>45900</v>
      </c>
      <c r="FA11" s="11">
        <f t="shared" si="7"/>
        <v>46200</v>
      </c>
      <c r="FB11" s="11">
        <f t="shared" si="7"/>
        <v>46500</v>
      </c>
      <c r="FC11" s="11">
        <f t="shared" si="7"/>
        <v>46800</v>
      </c>
      <c r="FD11" s="11">
        <f t="shared" si="7"/>
        <v>47100</v>
      </c>
      <c r="FE11" s="11">
        <f t="shared" si="7"/>
        <v>47400</v>
      </c>
      <c r="FF11" s="11">
        <f t="shared" si="7"/>
        <v>47700</v>
      </c>
      <c r="FG11" s="11">
        <f t="shared" si="7"/>
        <v>48000</v>
      </c>
      <c r="FH11" s="11">
        <f t="shared" si="7"/>
        <v>48300</v>
      </c>
      <c r="FI11" s="11">
        <f t="shared" si="7"/>
        <v>48600</v>
      </c>
      <c r="FJ11" s="11">
        <f t="shared" si="7"/>
        <v>48900</v>
      </c>
      <c r="FK11" s="11">
        <f t="shared" si="7"/>
        <v>49200</v>
      </c>
      <c r="FL11" s="11">
        <f t="shared" si="7"/>
        <v>49500</v>
      </c>
      <c r="FM11" s="11">
        <f t="shared" si="7"/>
        <v>49800</v>
      </c>
      <c r="FN11" s="11">
        <f t="shared" si="7"/>
        <v>50100</v>
      </c>
      <c r="FO11" s="11">
        <f t="shared" si="7"/>
        <v>50400</v>
      </c>
      <c r="FP11" s="11">
        <f t="shared" si="7"/>
        <v>50700</v>
      </c>
      <c r="FQ11" s="11">
        <f t="shared" si="7"/>
        <v>51000</v>
      </c>
      <c r="FR11" s="11">
        <f t="shared" si="7"/>
        <v>51300</v>
      </c>
      <c r="FS11" s="11">
        <f t="shared" si="7"/>
        <v>51600</v>
      </c>
      <c r="FT11" s="11">
        <f t="shared" si="7"/>
        <v>51900</v>
      </c>
      <c r="FU11" s="11">
        <f t="shared" si="7"/>
        <v>52200</v>
      </c>
      <c r="FV11" s="11">
        <f t="shared" si="7"/>
        <v>52500</v>
      </c>
      <c r="FW11" s="11">
        <f t="shared" si="7"/>
        <v>52800</v>
      </c>
      <c r="FX11" s="11">
        <f t="shared" si="7"/>
        <v>53100</v>
      </c>
      <c r="FY11" s="11">
        <f t="shared" si="7"/>
        <v>53400</v>
      </c>
      <c r="FZ11" s="11">
        <f t="shared" si="7"/>
        <v>53700</v>
      </c>
      <c r="GA11" s="11">
        <f t="shared" si="7"/>
        <v>54000</v>
      </c>
      <c r="GB11" s="11">
        <f t="shared" si="7"/>
        <v>54300</v>
      </c>
      <c r="GC11" s="11">
        <f t="shared" si="7"/>
        <v>54600</v>
      </c>
      <c r="GD11" s="11">
        <f t="shared" si="7"/>
        <v>54900</v>
      </c>
      <c r="GE11" s="11">
        <f t="shared" si="7"/>
        <v>55200</v>
      </c>
      <c r="GF11" s="11">
        <f t="shared" si="7"/>
        <v>55500</v>
      </c>
      <c r="GG11" s="11">
        <f t="shared" si="7"/>
        <v>55800</v>
      </c>
      <c r="GH11" s="11">
        <f t="shared" si="7"/>
        <v>56100</v>
      </c>
      <c r="GI11" s="11">
        <f t="shared" si="7"/>
        <v>56400</v>
      </c>
      <c r="GJ11" s="11">
        <f t="shared" si="7"/>
        <v>56700</v>
      </c>
      <c r="GK11" s="11">
        <f t="shared" si="7"/>
        <v>57000</v>
      </c>
      <c r="GL11" s="11">
        <f t="shared" si="7"/>
        <v>57300</v>
      </c>
      <c r="GM11" s="11">
        <f t="shared" si="7"/>
        <v>57600</v>
      </c>
      <c r="GN11" s="11">
        <f t="shared" si="7"/>
        <v>57899.999999999993</v>
      </c>
      <c r="GO11" s="11">
        <f t="shared" si="7"/>
        <v>58200.000000000007</v>
      </c>
      <c r="GP11" s="11">
        <f t="shared" si="7"/>
        <v>58500</v>
      </c>
      <c r="GQ11" s="11">
        <f t="shared" ref="GQ11:JB11" si="8">GQ9*60*60</f>
        <v>58799.999999999993</v>
      </c>
      <c r="GR11" s="11">
        <f t="shared" si="8"/>
        <v>59100.000000000007</v>
      </c>
      <c r="GS11" s="11">
        <f t="shared" si="8"/>
        <v>59400</v>
      </c>
      <c r="GT11" s="11">
        <f t="shared" si="8"/>
        <v>59699.999999999993</v>
      </c>
      <c r="GU11" s="11">
        <f t="shared" si="8"/>
        <v>60000.000000000007</v>
      </c>
      <c r="GV11" s="11">
        <f t="shared" si="8"/>
        <v>60300</v>
      </c>
      <c r="GW11" s="11">
        <f t="shared" si="8"/>
        <v>60599.999999999993</v>
      </c>
      <c r="GX11" s="11">
        <f t="shared" si="8"/>
        <v>60900.000000000007</v>
      </c>
      <c r="GY11" s="11">
        <f t="shared" si="8"/>
        <v>61200</v>
      </c>
      <c r="GZ11" s="11">
        <f t="shared" si="8"/>
        <v>61500</v>
      </c>
      <c r="HA11" s="11">
        <f t="shared" si="8"/>
        <v>61800</v>
      </c>
      <c r="HB11" s="11">
        <f t="shared" si="8"/>
        <v>62100</v>
      </c>
      <c r="HC11" s="11">
        <f t="shared" si="8"/>
        <v>62400</v>
      </c>
      <c r="HD11" s="11">
        <f t="shared" si="8"/>
        <v>62700</v>
      </c>
      <c r="HE11" s="11">
        <f t="shared" si="8"/>
        <v>63000</v>
      </c>
      <c r="HF11" s="11">
        <f t="shared" si="8"/>
        <v>63300</v>
      </c>
      <c r="HG11" s="11">
        <f t="shared" si="8"/>
        <v>63600</v>
      </c>
      <c r="HH11" s="11">
        <f t="shared" si="8"/>
        <v>63900</v>
      </c>
      <c r="HI11" s="11">
        <f t="shared" si="8"/>
        <v>64200</v>
      </c>
      <c r="HJ11" s="11">
        <f t="shared" si="8"/>
        <v>64500</v>
      </c>
      <c r="HK11" s="11">
        <f t="shared" si="8"/>
        <v>64800</v>
      </c>
      <c r="HL11" s="11">
        <f t="shared" si="8"/>
        <v>65100</v>
      </c>
      <c r="HM11" s="11">
        <f t="shared" si="8"/>
        <v>65400</v>
      </c>
      <c r="HN11" s="11">
        <f t="shared" si="8"/>
        <v>65700</v>
      </c>
      <c r="HO11" s="11">
        <f t="shared" si="8"/>
        <v>66000</v>
      </c>
      <c r="HP11" s="11">
        <f t="shared" si="8"/>
        <v>66300</v>
      </c>
      <c r="HQ11" s="11">
        <f t="shared" si="8"/>
        <v>66600</v>
      </c>
      <c r="HR11" s="11">
        <f t="shared" si="8"/>
        <v>66900</v>
      </c>
      <c r="HS11" s="11">
        <f t="shared" si="8"/>
        <v>67200</v>
      </c>
      <c r="HT11" s="11">
        <f t="shared" si="8"/>
        <v>67500</v>
      </c>
      <c r="HU11" s="11">
        <f t="shared" si="8"/>
        <v>67800</v>
      </c>
      <c r="HV11" s="11">
        <f t="shared" si="8"/>
        <v>68100</v>
      </c>
      <c r="HW11" s="11">
        <f t="shared" si="8"/>
        <v>68400</v>
      </c>
      <c r="HX11" s="11">
        <f t="shared" si="8"/>
        <v>68700</v>
      </c>
      <c r="HY11" s="11">
        <f t="shared" si="8"/>
        <v>69000</v>
      </c>
      <c r="HZ11" s="11">
        <f t="shared" si="8"/>
        <v>69300</v>
      </c>
      <c r="IA11" s="11">
        <f t="shared" si="8"/>
        <v>69600</v>
      </c>
      <c r="IB11" s="11">
        <f t="shared" si="8"/>
        <v>69900</v>
      </c>
      <c r="IC11" s="11">
        <f t="shared" si="8"/>
        <v>70200</v>
      </c>
      <c r="ID11" s="11">
        <f t="shared" si="8"/>
        <v>70500</v>
      </c>
      <c r="IE11" s="11">
        <f t="shared" si="8"/>
        <v>70800</v>
      </c>
      <c r="IF11" s="11">
        <f t="shared" si="8"/>
        <v>71100</v>
      </c>
      <c r="IG11" s="11">
        <f t="shared" si="8"/>
        <v>71400</v>
      </c>
      <c r="IH11" s="11">
        <f t="shared" si="8"/>
        <v>71700</v>
      </c>
      <c r="II11" s="11">
        <f t="shared" si="8"/>
        <v>72000</v>
      </c>
      <c r="IJ11" s="11">
        <f t="shared" si="8"/>
        <v>72300</v>
      </c>
      <c r="IK11" s="11">
        <f t="shared" si="8"/>
        <v>72600</v>
      </c>
      <c r="IL11" s="11">
        <f t="shared" si="8"/>
        <v>72900</v>
      </c>
      <c r="IM11" s="11">
        <f t="shared" si="8"/>
        <v>73200</v>
      </c>
      <c r="IN11" s="11">
        <f t="shared" si="8"/>
        <v>73500</v>
      </c>
      <c r="IO11" s="11">
        <f t="shared" si="8"/>
        <v>73800</v>
      </c>
      <c r="IP11" s="11">
        <f t="shared" si="8"/>
        <v>74100</v>
      </c>
      <c r="IQ11" s="11">
        <f t="shared" si="8"/>
        <v>74400</v>
      </c>
      <c r="IR11" s="11">
        <f t="shared" si="8"/>
        <v>74700</v>
      </c>
      <c r="IS11" s="11">
        <f t="shared" si="8"/>
        <v>75000</v>
      </c>
      <c r="IT11" s="11">
        <f t="shared" si="8"/>
        <v>75300</v>
      </c>
      <c r="IU11" s="11">
        <f t="shared" si="8"/>
        <v>75600</v>
      </c>
      <c r="IV11" s="11">
        <f t="shared" si="8"/>
        <v>75900</v>
      </c>
      <c r="IW11" s="11">
        <f t="shared" si="8"/>
        <v>76200</v>
      </c>
      <c r="IX11" s="11">
        <f t="shared" si="8"/>
        <v>76500</v>
      </c>
      <c r="IY11" s="11">
        <f t="shared" si="8"/>
        <v>76800</v>
      </c>
      <c r="IZ11" s="11">
        <f t="shared" si="8"/>
        <v>77100</v>
      </c>
      <c r="JA11" s="11">
        <f t="shared" si="8"/>
        <v>77400</v>
      </c>
      <c r="JB11" s="11">
        <f t="shared" si="8"/>
        <v>77700</v>
      </c>
      <c r="JC11" s="11">
        <f t="shared" ref="JC11:KE11" si="9">JC9*60*60</f>
        <v>78000</v>
      </c>
      <c r="JD11" s="11">
        <f t="shared" si="9"/>
        <v>78300</v>
      </c>
      <c r="JE11" s="11">
        <f t="shared" si="9"/>
        <v>78600</v>
      </c>
      <c r="JF11" s="11">
        <f t="shared" si="9"/>
        <v>78900</v>
      </c>
      <c r="JG11" s="11">
        <f t="shared" si="9"/>
        <v>79200</v>
      </c>
      <c r="JH11" s="11">
        <f t="shared" si="9"/>
        <v>79500</v>
      </c>
      <c r="JI11" s="11">
        <f t="shared" si="9"/>
        <v>79800</v>
      </c>
      <c r="JJ11" s="11">
        <f t="shared" si="9"/>
        <v>80100</v>
      </c>
      <c r="JK11" s="11">
        <f t="shared" si="9"/>
        <v>80400</v>
      </c>
      <c r="JL11" s="11">
        <f t="shared" si="9"/>
        <v>80700</v>
      </c>
      <c r="JM11" s="11">
        <f t="shared" si="9"/>
        <v>81000</v>
      </c>
      <c r="JN11" s="11">
        <f t="shared" si="9"/>
        <v>81300</v>
      </c>
      <c r="JO11" s="11">
        <f t="shared" si="9"/>
        <v>81600</v>
      </c>
      <c r="JP11" s="11">
        <f t="shared" si="9"/>
        <v>81900</v>
      </c>
      <c r="JQ11" s="11">
        <f t="shared" si="9"/>
        <v>82200</v>
      </c>
      <c r="JR11" s="11">
        <f t="shared" si="9"/>
        <v>82500</v>
      </c>
      <c r="JS11" s="11">
        <f t="shared" si="9"/>
        <v>82800</v>
      </c>
      <c r="JT11" s="11">
        <f t="shared" si="9"/>
        <v>83100</v>
      </c>
      <c r="JU11" s="11">
        <f t="shared" si="9"/>
        <v>83400</v>
      </c>
      <c r="JV11" s="11">
        <f t="shared" si="9"/>
        <v>83700</v>
      </c>
      <c r="JW11" s="11">
        <f t="shared" si="9"/>
        <v>84000</v>
      </c>
      <c r="JX11" s="11">
        <f t="shared" si="9"/>
        <v>84300</v>
      </c>
      <c r="JY11" s="11">
        <f t="shared" si="9"/>
        <v>84600</v>
      </c>
      <c r="JZ11" s="11">
        <f t="shared" si="9"/>
        <v>84900</v>
      </c>
      <c r="KA11" s="11">
        <f t="shared" si="9"/>
        <v>85200</v>
      </c>
      <c r="KB11" s="11">
        <f t="shared" si="9"/>
        <v>85500</v>
      </c>
      <c r="KC11" s="11">
        <f t="shared" si="9"/>
        <v>85800</v>
      </c>
      <c r="KD11" s="11">
        <f t="shared" si="9"/>
        <v>86100</v>
      </c>
      <c r="KE11" s="12">
        <f t="shared" si="9"/>
        <v>86400</v>
      </c>
    </row>
    <row r="12" spans="1:299" x14ac:dyDescent="0.25">
      <c r="A12" s="191" t="s">
        <v>65</v>
      </c>
      <c r="B12" s="65">
        <f>A4</f>
        <v>1</v>
      </c>
      <c r="C12" s="68">
        <f t="shared" ref="C12:BN12" si="10">IF(C$11&gt;(1.25*$C4),4.34*$D4*EXP((-1.3*C$11)/$C4),($D4/2)*(1-COS((PI()*C$11)/$C4)))</f>
        <v>0</v>
      </c>
      <c r="D12" s="25">
        <f t="shared" si="10"/>
        <v>1.7828336618978953</v>
      </c>
      <c r="E12" s="25">
        <f t="shared" si="10"/>
        <v>7.1156452603205116</v>
      </c>
      <c r="F12" s="25">
        <f t="shared" si="10"/>
        <v>15.951504704031606</v>
      </c>
      <c r="G12" s="25">
        <f t="shared" si="10"/>
        <v>28.21265419450609</v>
      </c>
      <c r="H12" s="25">
        <f t="shared" si="10"/>
        <v>43.791192514228918</v>
      </c>
      <c r="I12" s="25">
        <f t="shared" si="10"/>
        <v>62.550024584707842</v>
      </c>
      <c r="J12" s="25">
        <f t="shared" si="10"/>
        <v>84.32406793784827</v>
      </c>
      <c r="K12" s="25">
        <f t="shared" si="10"/>
        <v>108.92170548343755</v>
      </c>
      <c r="L12" s="25">
        <f t="shared" si="10"/>
        <v>136.12647178801663</v>
      </c>
      <c r="M12" s="25">
        <f t="shared" si="10"/>
        <v>165.69895802545898</v>
      </c>
      <c r="N12" s="25">
        <f t="shared" si="10"/>
        <v>197.37891883521004</v>
      </c>
      <c r="O12" s="25">
        <f t="shared" si="10"/>
        <v>230.88756254729967</v>
      </c>
      <c r="P12" s="25">
        <f t="shared" si="10"/>
        <v>265.93000461957172</v>
      </c>
      <c r="Q12" s="25">
        <f t="shared" si="10"/>
        <v>302.19786269625786</v>
      </c>
      <c r="R12" s="25">
        <f t="shared" si="10"/>
        <v>339.37197045072833</v>
      </c>
      <c r="S12" s="25">
        <f t="shared" si="10"/>
        <v>377.12518632991288</v>
      </c>
      <c r="T12" s="25">
        <f t="shared" si="10"/>
        <v>415.12527248273278</v>
      </c>
      <c r="U12" s="25">
        <f t="shared" si="10"/>
        <v>453.03781853724462</v>
      </c>
      <c r="V12" s="25">
        <f t="shared" si="10"/>
        <v>490.52918449651679</v>
      </c>
      <c r="W12" s="25">
        <f t="shared" si="10"/>
        <v>527.26943685501305</v>
      </c>
      <c r="X12" s="25">
        <f t="shared" si="10"/>
        <v>562.93525209690995</v>
      </c>
      <c r="Y12" s="25">
        <f t="shared" si="10"/>
        <v>597.21276202483728</v>
      </c>
      <c r="Z12" s="25">
        <f t="shared" si="10"/>
        <v>629.80031587942051</v>
      </c>
      <c r="AA12" s="25">
        <f t="shared" si="10"/>
        <v>660.41113494227943</v>
      </c>
      <c r="AB12" s="25">
        <f t="shared" si="10"/>
        <v>688.77583626130388</v>
      </c>
      <c r="AC12" s="25">
        <f t="shared" si="10"/>
        <v>714.64480328878312</v>
      </c>
      <c r="AD12" s="25">
        <f t="shared" si="10"/>
        <v>737.79038257017862</v>
      </c>
      <c r="AE12" s="25">
        <f t="shared" si="10"/>
        <v>758.00888715211886</v>
      </c>
      <c r="AF12" s="25">
        <f t="shared" si="10"/>
        <v>775.12238907911956</v>
      </c>
      <c r="AG12" s="25">
        <f t="shared" si="10"/>
        <v>788.98028520460775</v>
      </c>
      <c r="AH12" s="25">
        <f t="shared" si="10"/>
        <v>799.46062253671266</v>
      </c>
      <c r="AI12" s="25">
        <f t="shared" si="10"/>
        <v>806.47117145544814</v>
      </c>
      <c r="AJ12" s="25">
        <f t="shared" si="10"/>
        <v>809.95023735670156</v>
      </c>
      <c r="AK12" s="25">
        <f t="shared" si="10"/>
        <v>809.86720358035859</v>
      </c>
      <c r="AL12" s="25">
        <f t="shared" si="10"/>
        <v>806.2228008446582</v>
      </c>
      <c r="AM12" s="25">
        <f t="shared" si="10"/>
        <v>799.04910081568687</v>
      </c>
      <c r="AN12" s="25">
        <f t="shared" si="10"/>
        <v>788.40923386860379</v>
      </c>
      <c r="AO12" s="25">
        <f t="shared" si="10"/>
        <v>774.39683352436691</v>
      </c>
      <c r="AP12" s="25">
        <f t="shared" si="10"/>
        <v>757.13521245106051</v>
      </c>
      <c r="AQ12" s="25">
        <f t="shared" si="10"/>
        <v>736.77627728121865</v>
      </c>
      <c r="AR12" s="25">
        <f t="shared" si="10"/>
        <v>713.49919179502683</v>
      </c>
      <c r="AS12" s="25">
        <f t="shared" si="10"/>
        <v>688.39546451645822</v>
      </c>
      <c r="AT12" s="25">
        <f t="shared" si="10"/>
        <v>662.17543041738941</v>
      </c>
      <c r="AU12" s="25">
        <f t="shared" si="10"/>
        <v>636.95408126555412</v>
      </c>
      <c r="AV12" s="25">
        <f t="shared" si="10"/>
        <v>612.69337852827664</v>
      </c>
      <c r="AW12" s="25">
        <f t="shared" si="10"/>
        <v>589.35673250814443</v>
      </c>
      <c r="AX12" s="25">
        <f t="shared" si="10"/>
        <v>566.90894715887043</v>
      </c>
      <c r="AY12" s="25">
        <f t="shared" si="10"/>
        <v>545.31616700304266</v>
      </c>
      <c r="AZ12" s="25">
        <f t="shared" si="10"/>
        <v>524.54582607170528</v>
      </c>
      <c r="BA12" s="25">
        <f t="shared" si="10"/>
        <v>504.56659878875797</v>
      </c>
      <c r="BB12" s="25">
        <f t="shared" si="10"/>
        <v>485.348352726104</v>
      </c>
      <c r="BC12" s="25">
        <f t="shared" si="10"/>
        <v>466.86210315828595</v>
      </c>
      <c r="BD12" s="25">
        <f t="shared" si="10"/>
        <v>449.07996934807613</v>
      </c>
      <c r="BE12" s="25">
        <f t="shared" si="10"/>
        <v>431.97513249708641</v>
      </c>
      <c r="BF12" s="25">
        <f t="shared" si="10"/>
        <v>415.52179529798207</v>
      </c>
      <c r="BG12" s="25">
        <f t="shared" si="10"/>
        <v>399.69514302729607</v>
      </c>
      <c r="BH12" s="25">
        <f t="shared" si="10"/>
        <v>384.47130612016417</v>
      </c>
      <c r="BI12" s="25">
        <f t="shared" si="10"/>
        <v>369.82732417053705</v>
      </c>
      <c r="BJ12" s="25">
        <f t="shared" si="10"/>
        <v>355.74111130257444</v>
      </c>
      <c r="BK12" s="25">
        <f t="shared" si="10"/>
        <v>342.19142286099537</v>
      </c>
      <c r="BL12" s="25">
        <f t="shared" si="10"/>
        <v>329.15782337014684</v>
      </c>
      <c r="BM12" s="25">
        <f t="shared" si="10"/>
        <v>316.6206557134675</v>
      </c>
      <c r="BN12" s="25">
        <f t="shared" si="10"/>
        <v>304.56101148686298</v>
      </c>
      <c r="BO12" s="25">
        <f t="shared" ref="BO12:DZ12" si="11">IF(BO$11&gt;(1.25*$C4),4.34*$D4*EXP((-1.3*BO$11)/$C4),($D4/2)*(1-COS((PI()*BO$11)/$C4)))</f>
        <v>292.96070248128046</v>
      </c>
      <c r="BP12" s="25">
        <f t="shared" si="11"/>
        <v>281.80223325147244</v>
      </c>
      <c r="BQ12" s="25">
        <f t="shared" si="11"/>
        <v>271.06877472957854</v>
      </c>
      <c r="BR12" s="25">
        <f t="shared" si="11"/>
        <v>260.7441388437295</v>
      </c>
      <c r="BS12" s="25">
        <f t="shared" si="11"/>
        <v>250.81275410339401</v>
      </c>
      <c r="BT12" s="25">
        <f t="shared" si="11"/>
        <v>241.2596421146454</v>
      </c>
      <c r="BU12" s="25">
        <f t="shared" si="11"/>
        <v>232.07039498992978</v>
      </c>
      <c r="BV12" s="25">
        <f t="shared" si="11"/>
        <v>223.23115361826498</v>
      </c>
      <c r="BW12" s="25">
        <f t="shared" si="11"/>
        <v>214.72858676309735</v>
      </c>
      <c r="BX12" s="25">
        <f t="shared" si="11"/>
        <v>206.54987095629289</v>
      </c>
      <c r="BY12" s="25">
        <f t="shared" si="11"/>
        <v>198.68267115793807</v>
      </c>
      <c r="BZ12" s="25">
        <f t="shared" si="11"/>
        <v>191.11512215278242</v>
      </c>
      <c r="CA12" s="25">
        <f t="shared" si="11"/>
        <v>183.83581065526477</v>
      </c>
      <c r="CB12" s="25">
        <f t="shared" si="11"/>
        <v>176.83375809613472</v>
      </c>
      <c r="CC12" s="25">
        <f t="shared" si="11"/>
        <v>170.09840406470752</v>
      </c>
      <c r="CD12" s="25">
        <f t="shared" si="11"/>
        <v>163.61959038178108</v>
      </c>
      <c r="CE12" s="25">
        <f t="shared" si="11"/>
        <v>157.38754577919289</v>
      </c>
      <c r="CF12" s="25">
        <f t="shared" si="11"/>
        <v>151.39287116291277</v>
      </c>
      <c r="CG12" s="25">
        <f t="shared" si="11"/>
        <v>145.62652543744267</v>
      </c>
      <c r="CH12" s="25">
        <f t="shared" si="11"/>
        <v>140.07981187014639</v>
      </c>
      <c r="CI12" s="25">
        <f t="shared" si="11"/>
        <v>134.7443649749431</v>
      </c>
      <c r="CJ12" s="25">
        <f t="shared" si="11"/>
        <v>129.61213789558252</v>
      </c>
      <c r="CK12" s="25">
        <f t="shared" si="11"/>
        <v>124.67539026947418</v>
      </c>
      <c r="CL12" s="25">
        <f t="shared" si="11"/>
        <v>119.92667655376643</v>
      </c>
      <c r="CM12" s="25">
        <f t="shared" si="11"/>
        <v>115.35883479606908</v>
      </c>
      <c r="CN12" s="25">
        <f t="shared" si="11"/>
        <v>110.96497583288372</v>
      </c>
      <c r="CO12" s="25">
        <f t="shared" si="11"/>
        <v>106.73847289945108</v>
      </c>
      <c r="CP12" s="25">
        <f t="shared" si="11"/>
        <v>102.67295163534457</v>
      </c>
      <c r="CQ12" s="25">
        <f t="shared" si="11"/>
        <v>98.762280470737551</v>
      </c>
      <c r="CR12" s="25">
        <f t="shared" si="11"/>
        <v>95.00056137884394</v>
      </c>
      <c r="CS12" s="25">
        <f t="shared" si="11"/>
        <v>91.38212098058591</v>
      </c>
      <c r="CT12" s="25">
        <f t="shared" si="11"/>
        <v>87.901501988072326</v>
      </c>
      <c r="CU12" s="25">
        <f t="shared" si="11"/>
        <v>84.55345497398352</v>
      </c>
      <c r="CV12" s="25">
        <f t="shared" si="11"/>
        <v>81.332930454448459</v>
      </c>
      <c r="CW12" s="25">
        <f t="shared" si="11"/>
        <v>78.235071273475043</v>
      </c>
      <c r="CX12" s="25">
        <f t="shared" si="11"/>
        <v>75.255205277445441</v>
      </c>
      <c r="CY12" s="25">
        <f t="shared" si="11"/>
        <v>72.388838268631574</v>
      </c>
      <c r="CZ12" s="25">
        <f t="shared" si="11"/>
        <v>69.631647227100416</v>
      </c>
      <c r="DA12" s="25">
        <f t="shared" si="11"/>
        <v>66.979473790787424</v>
      </c>
      <c r="DB12" s="25">
        <f t="shared" si="11"/>
        <v>64.428317983905814</v>
      </c>
      <c r="DC12" s="25">
        <f t="shared" si="11"/>
        <v>61.9743321842314</v>
      </c>
      <c r="DD12" s="25">
        <f t="shared" si="11"/>
        <v>59.613815320165536</v>
      </c>
      <c r="DE12" s="25">
        <f t="shared" si="11"/>
        <v>57.343207288823749</v>
      </c>
      <c r="DF12" s="25">
        <f t="shared" si="11"/>
        <v>55.159083586731903</v>
      </c>
      <c r="DG12" s="25">
        <f t="shared" si="11"/>
        <v>53.058150145031519</v>
      </c>
      <c r="DH12" s="25">
        <f t="shared" si="11"/>
        <v>51.037238361405187</v>
      </c>
      <c r="DI12" s="25">
        <f t="shared" si="11"/>
        <v>49.093300321228938</v>
      </c>
      <c r="DJ12" s="25">
        <f t="shared" si="11"/>
        <v>47.22340420074444</v>
      </c>
      <c r="DK12" s="25">
        <f t="shared" si="11"/>
        <v>45.424729845317998</v>
      </c>
      <c r="DL12" s="25">
        <f t="shared" si="11"/>
        <v>43.694564516117538</v>
      </c>
      <c r="DM12" s="25">
        <f t="shared" si="11"/>
        <v>42.03029879879282</v>
      </c>
      <c r="DN12" s="25">
        <f t="shared" si="11"/>
        <v>40.42942266798844</v>
      </c>
      <c r="DO12" s="25">
        <f t="shared" si="11"/>
        <v>38.889521701753971</v>
      </c>
      <c r="DP12" s="25">
        <f t="shared" si="11"/>
        <v>37.408273440142153</v>
      </c>
      <c r="DQ12" s="25">
        <f t="shared" si="11"/>
        <v>35.983443882502961</v>
      </c>
      <c r="DR12" s="25">
        <f t="shared" si="11"/>
        <v>34.612884118190919</v>
      </c>
      <c r="DS12" s="25">
        <f t="shared" si="11"/>
        <v>33.294527085604187</v>
      </c>
      <c r="DT12" s="25">
        <f t="shared" si="11"/>
        <v>32.026384454667316</v>
      </c>
      <c r="DU12" s="25">
        <f t="shared" si="11"/>
        <v>30.806543628055966</v>
      </c>
      <c r="DV12" s="25">
        <f t="shared" si="11"/>
        <v>29.633164856640825</v>
      </c>
      <c r="DW12" s="25">
        <f t="shared" si="11"/>
        <v>28.504478464800325</v>
      </c>
      <c r="DX12" s="25">
        <f t="shared" si="11"/>
        <v>27.41878218141732</v>
      </c>
      <c r="DY12" s="25">
        <f t="shared" si="11"/>
        <v>26.374438572534473</v>
      </c>
      <c r="DZ12" s="25">
        <f t="shared" si="11"/>
        <v>25.369872571796225</v>
      </c>
      <c r="EA12" s="25">
        <f t="shared" ref="EA12:GL12" si="12">IF(EA$11&gt;(1.25*$C4),4.34*$D4*EXP((-1.3*EA$11)/$C4),($D4/2)*(1-COS((PI()*EA$11)/$C4)))</f>
        <v>24.403569104952826</v>
      </c>
      <c r="EB12" s="25">
        <f t="shared" si="12"/>
        <v>23.474070804843752</v>
      </c>
      <c r="EC12" s="25">
        <f t="shared" si="12"/>
        <v>22.579975813414244</v>
      </c>
      <c r="ED12" s="25">
        <f t="shared" si="12"/>
        <v>21.719935667449981</v>
      </c>
      <c r="EE12" s="25">
        <f t="shared" si="12"/>
        <v>20.892653264841268</v>
      </c>
      <c r="EF12" s="25">
        <f t="shared" si="12"/>
        <v>20.096880908309334</v>
      </c>
      <c r="EG12" s="25">
        <f t="shared" si="12"/>
        <v>19.331418423644465</v>
      </c>
      <c r="EH12" s="25">
        <f t="shared" si="12"/>
        <v>18.595111349617824</v>
      </c>
      <c r="EI12" s="25">
        <f t="shared" si="12"/>
        <v>17.886849196837034</v>
      </c>
      <c r="EJ12" s="25">
        <f t="shared" si="12"/>
        <v>17.20556377291955</v>
      </c>
      <c r="EK12" s="25">
        <f t="shared" si="12"/>
        <v>16.550227571457885</v>
      </c>
      <c r="EL12" s="25">
        <f t="shared" si="12"/>
        <v>15.919852222346915</v>
      </c>
      <c r="EM12" s="25">
        <f t="shared" si="12"/>
        <v>15.31348700113606</v>
      </c>
      <c r="EN12" s="25">
        <f t="shared" si="12"/>
        <v>14.730217395158238</v>
      </c>
      <c r="EO12" s="25">
        <f t="shared" si="12"/>
        <v>14.169163724272945</v>
      </c>
      <c r="EP12" s="25">
        <f t="shared" si="12"/>
        <v>13.629479814143346</v>
      </c>
      <c r="EQ12" s="25">
        <f t="shared" si="12"/>
        <v>13.110351720046404</v>
      </c>
      <c r="ER12" s="25">
        <f t="shared" si="12"/>
        <v>12.610996499291341</v>
      </c>
      <c r="ES12" s="25">
        <f t="shared" si="12"/>
        <v>12.130661030394958</v>
      </c>
      <c r="ET12" s="25">
        <f t="shared" si="12"/>
        <v>11.668620877232973</v>
      </c>
      <c r="EU12" s="25">
        <f t="shared" si="12"/>
        <v>11.224179196454237</v>
      </c>
      <c r="EV12" s="25">
        <f t="shared" si="12"/>
        <v>10.796665686510053</v>
      </c>
      <c r="EW12" s="25">
        <f t="shared" si="12"/>
        <v>10.385435576713519</v>
      </c>
      <c r="EX12" s="25">
        <f t="shared" si="12"/>
        <v>9.9898686548042015</v>
      </c>
      <c r="EY12" s="25">
        <f t="shared" si="12"/>
        <v>9.609368331551531</v>
      </c>
      <c r="EZ12" s="25">
        <f t="shared" si="12"/>
        <v>9.2433607409861693</v>
      </c>
      <c r="FA12" s="25">
        <f t="shared" si="12"/>
        <v>8.8912938749023116</v>
      </c>
      <c r="FB12" s="25">
        <f t="shared" si="12"/>
        <v>8.55263675032562</v>
      </c>
      <c r="FC12" s="25">
        <f t="shared" si="12"/>
        <v>8.2268786086911394</v>
      </c>
      <c r="FD12" s="25">
        <f t="shared" si="12"/>
        <v>7.9135281455234328</v>
      </c>
      <c r="FE12" s="25">
        <f t="shared" si="12"/>
        <v>7.6121127694571387</v>
      </c>
      <c r="FF12" s="25">
        <f t="shared" si="12"/>
        <v>7.3221778894803817</v>
      </c>
      <c r="FG12" s="25">
        <f t="shared" si="12"/>
        <v>7.0432862293261724</v>
      </c>
      <c r="FH12" s="25">
        <f t="shared" si="12"/>
        <v>6.7750171679776168</v>
      </c>
      <c r="FI12" s="25">
        <f t="shared" si="12"/>
        <v>6.5169661052924086</v>
      </c>
      <c r="FJ12" s="25">
        <f t="shared" si="12"/>
        <v>6.2687438517898117</v>
      </c>
      <c r="FK12" s="25">
        <f t="shared" si="12"/>
        <v>6.0299760416798041</v>
      </c>
      <c r="FL12" s="25">
        <f t="shared" si="12"/>
        <v>5.8003025682491378</v>
      </c>
      <c r="FM12" s="25">
        <f t="shared" si="12"/>
        <v>5.5793770407527656</v>
      </c>
      <c r="FN12" s="25">
        <f t="shared" si="12"/>
        <v>5.3668662619915253</v>
      </c>
      <c r="FO12" s="25">
        <f t="shared" si="12"/>
        <v>5.1624497257881616</v>
      </c>
      <c r="FP12" s="25">
        <f t="shared" si="12"/>
        <v>4.9658191336038096</v>
      </c>
      <c r="FQ12" s="25">
        <f t="shared" si="12"/>
        <v>4.7766779295658699</v>
      </c>
      <c r="FR12" s="25">
        <f t="shared" si="12"/>
        <v>4.5947408532060479</v>
      </c>
      <c r="FS12" s="25">
        <f t="shared" si="12"/>
        <v>4.419733509233974</v>
      </c>
      <c r="FT12" s="25">
        <f t="shared" si="12"/>
        <v>4.2513919536975617</v>
      </c>
      <c r="FU12" s="25">
        <f t="shared" si="12"/>
        <v>4.0894622959059372</v>
      </c>
      <c r="FV12" s="25">
        <f t="shared" si="12"/>
        <v>3.9337003155145833</v>
      </c>
      <c r="FW12" s="25">
        <f t="shared" si="12"/>
        <v>3.7838710941951796</v>
      </c>
      <c r="FX12" s="25">
        <f t="shared" si="12"/>
        <v>3.6397486613346337</v>
      </c>
      <c r="FY12" s="25">
        <f t="shared" si="12"/>
        <v>3.5011156532289385</v>
      </c>
      <c r="FZ12" s="25">
        <f t="shared" si="12"/>
        <v>3.3677629852578792</v>
      </c>
      <c r="GA12" s="25">
        <f t="shared" si="12"/>
        <v>3.2394895365461442</v>
      </c>
      <c r="GB12" s="25">
        <f t="shared" si="12"/>
        <v>3.1161018466352588</v>
      </c>
      <c r="GC12" s="25">
        <f t="shared" si="12"/>
        <v>2.9974138237088761</v>
      </c>
      <c r="GD12" s="25">
        <f t="shared" si="12"/>
        <v>2.8832464639313509</v>
      </c>
      <c r="GE12" s="25">
        <f t="shared" si="12"/>
        <v>2.7734275814763345</v>
      </c>
      <c r="GF12" s="25">
        <f t="shared" si="12"/>
        <v>2.667791548838196</v>
      </c>
      <c r="GG12" s="25">
        <f t="shared" si="12"/>
        <v>2.5661790470346304</v>
      </c>
      <c r="GH12" s="25">
        <f t="shared" si="12"/>
        <v>2.4684368253237041</v>
      </c>
      <c r="GI12" s="25">
        <f t="shared" si="12"/>
        <v>2.3744174700729448</v>
      </c>
      <c r="GJ12" s="25">
        <f t="shared" si="12"/>
        <v>2.2839791824318896</v>
      </c>
      <c r="GK12" s="25">
        <f t="shared" si="12"/>
        <v>2.196985564472782</v>
      </c>
      <c r="GL12" s="25">
        <f t="shared" si="12"/>
        <v>2.1133054134768696</v>
      </c>
      <c r="GM12" s="25">
        <f t="shared" ref="GM12:IX12" si="13">IF(GM$11&gt;(1.25*$C4),4.34*$D4*EXP((-1.3*GM$11)/$C4),($D4/2)*(1-COS((PI()*GM$11)/$C4)))</f>
        <v>2.0328125240560602</v>
      </c>
      <c r="GN12" s="25">
        <f t="shared" si="13"/>
        <v>1.9553854978114829</v>
      </c>
      <c r="GO12" s="25">
        <f t="shared" si="13"/>
        <v>1.8809075602418954</v>
      </c>
      <c r="GP12" s="25">
        <f t="shared" si="13"/>
        <v>1.8092663846258155</v>
      </c>
      <c r="GQ12" s="25">
        <f t="shared" si="13"/>
        <v>1.7403539226116889</v>
      </c>
      <c r="GR12" s="25">
        <f t="shared" si="13"/>
        <v>1.6740662412607061</v>
      </c>
      <c r="GS12" s="25">
        <f t="shared" si="13"/>
        <v>1.610303366296407</v>
      </c>
      <c r="GT12" s="25">
        <f t="shared" si="13"/>
        <v>1.5489691313246605</v>
      </c>
      <c r="GU12" s="25">
        <f t="shared" si="13"/>
        <v>1.4899710327967057</v>
      </c>
      <c r="GV12" s="25">
        <f t="shared" si="13"/>
        <v>1.433220090496419</v>
      </c>
      <c r="GW12" s="25">
        <f t="shared" si="13"/>
        <v>1.3786307133414102</v>
      </c>
      <c r="GX12" s="25">
        <f t="shared" si="13"/>
        <v>1.3261205702956134</v>
      </c>
      <c r="GY12" s="25">
        <f t="shared" si="13"/>
        <v>1.2756104661986178</v>
      </c>
      <c r="GZ12" s="25">
        <f t="shared" si="13"/>
        <v>1.2270242223244658</v>
      </c>
      <c r="HA12" s="25">
        <f t="shared" si="13"/>
        <v>1.1802885614898475</v>
      </c>
      <c r="HB12" s="25">
        <f t="shared" si="13"/>
        <v>1.1353329975383295</v>
      </c>
      <c r="HC12" s="25">
        <f t="shared" si="13"/>
        <v>1.0920897290339926</v>
      </c>
      <c r="HD12" s="25">
        <f t="shared" si="13"/>
        <v>1.0504935370041284</v>
      </c>
      <c r="HE12" s="25">
        <f t="shared" si="13"/>
        <v>1.0104816865767772</v>
      </c>
      <c r="HF12" s="25">
        <f t="shared" si="13"/>
        <v>0.97199383236475378</v>
      </c>
      <c r="HG12" s="25">
        <f t="shared" si="13"/>
        <v>0.93497192745346858</v>
      </c>
      <c r="HH12" s="25">
        <f t="shared" si="13"/>
        <v>0.89936013585527463</v>
      </c>
      <c r="HI12" s="25">
        <f t="shared" si="13"/>
        <v>0.86510474829830941</v>
      </c>
      <c r="HJ12" s="25">
        <f t="shared" si="13"/>
        <v>0.83215410122282207</v>
      </c>
      <c r="HK12" s="25">
        <f t="shared" si="13"/>
        <v>0.8004584988628205</v>
      </c>
      <c r="HL12" s="25">
        <f t="shared" si="13"/>
        <v>0.7699701382955193</v>
      </c>
      <c r="HM12" s="25">
        <f t="shared" si="13"/>
        <v>0.74064303734555281</v>
      </c>
      <c r="HN12" s="25">
        <f t="shared" si="13"/>
        <v>0.71243296523521582</v>
      </c>
      <c r="HO12" s="25">
        <f t="shared" si="13"/>
        <v>0.68529737587614126</v>
      </c>
      <c r="HP12" s="25">
        <f t="shared" si="13"/>
        <v>0.65919534370180644</v>
      </c>
      <c r="HQ12" s="25">
        <f t="shared" si="13"/>
        <v>0.63408750194409036</v>
      </c>
      <c r="HR12" s="25">
        <f t="shared" si="13"/>
        <v>0.60993598326079157</v>
      </c>
      <c r="HS12" s="25">
        <f t="shared" si="13"/>
        <v>0.5867043626245626</v>
      </c>
      <c r="HT12" s="25">
        <f t="shared" si="13"/>
        <v>0.56435760238712551</v>
      </c>
      <c r="HU12" s="25">
        <f t="shared" si="13"/>
        <v>0.54286199943591618</v>
      </c>
      <c r="HV12" s="25">
        <f t="shared" si="13"/>
        <v>0.52218513436345892</v>
      </c>
      <c r="HW12" s="25">
        <f t="shared" si="13"/>
        <v>0.50229582257280969</v>
      </c>
      <c r="HX12" s="25">
        <f t="shared" si="13"/>
        <v>0.48316406724532518</v>
      </c>
      <c r="HY12" s="25">
        <f t="shared" si="13"/>
        <v>0.46476101409982579</v>
      </c>
      <c r="HZ12" s="25">
        <f t="shared" si="13"/>
        <v>0.44705890787491787</v>
      </c>
      <c r="IA12" s="25">
        <f t="shared" si="13"/>
        <v>0.43003105046884604</v>
      </c>
      <c r="IB12" s="25">
        <f t="shared" si="13"/>
        <v>0.41365176067374032</v>
      </c>
      <c r="IC12" s="25">
        <f t="shared" si="13"/>
        <v>0.39789633544352948</v>
      </c>
      <c r="ID12" s="25">
        <f t="shared" si="13"/>
        <v>0.38274101263710736</v>
      </c>
      <c r="IE12" s="25">
        <f t="shared" si="13"/>
        <v>0.36816293518055965</v>
      </c>
      <c r="IF12" s="25">
        <f t="shared" si="13"/>
        <v>0.35414011659440275</v>
      </c>
      <c r="IG12" s="25">
        <f t="shared" si="13"/>
        <v>0.34065140783384207</v>
      </c>
      <c r="IH12" s="25">
        <f t="shared" si="13"/>
        <v>0.32767646539203932</v>
      </c>
      <c r="II12" s="25">
        <f t="shared" si="13"/>
        <v>0.3151957206182826</v>
      </c>
      <c r="IJ12" s="25">
        <f t="shared" si="13"/>
        <v>0.30319035020478491</v>
      </c>
      <c r="IK12" s="25">
        <f t="shared" si="13"/>
        <v>0.29164224779759945</v>
      </c>
      <c r="IL12" s="25">
        <f t="shared" si="13"/>
        <v>0.28053399668883677</v>
      </c>
      <c r="IM12" s="25">
        <f t="shared" si="13"/>
        <v>0.26984884354899724</v>
      </c>
      <c r="IN12" s="25">
        <f t="shared" si="13"/>
        <v>0.25957067315980259</v>
      </c>
      <c r="IO12" s="25">
        <f t="shared" si="13"/>
        <v>0.2496839841094195</v>
      </c>
      <c r="IP12" s="25">
        <f t="shared" si="13"/>
        <v>0.24017386541341842</v>
      </c>
      <c r="IQ12" s="25">
        <f t="shared" si="13"/>
        <v>0.23102597402620775</v>
      </c>
      <c r="IR12" s="25">
        <f t="shared" si="13"/>
        <v>0.2222265132090267</v>
      </c>
      <c r="IS12" s="25">
        <f t="shared" si="13"/>
        <v>0.2137622117218711</v>
      </c>
      <c r="IT12" s="25">
        <f t="shared" si="13"/>
        <v>0.2056203038079705</v>
      </c>
      <c r="IU12" s="25">
        <f t="shared" si="13"/>
        <v>0.19778850994062877</v>
      </c>
      <c r="IV12" s="25">
        <f t="shared" si="13"/>
        <v>0.19025501830339081</v>
      </c>
      <c r="IW12" s="25">
        <f t="shared" si="13"/>
        <v>0.18300846697560444</v>
      </c>
      <c r="IX12" s="25">
        <f t="shared" si="13"/>
        <v>0.17603792679650959</v>
      </c>
      <c r="IY12" s="25">
        <f t="shared" ref="IY12:KE12" si="14">IF(IY$11&gt;(1.25*$C4),4.34*$D4*EXP((-1.3*IY$11)/$C4),($D4/2)*(1-COS((PI()*IY$11)/$C4)))</f>
        <v>0.16933288488201059</v>
      </c>
      <c r="IZ12" s="25">
        <f t="shared" si="14"/>
        <v>0.16288322876927214</v>
      </c>
      <c r="JA12" s="25">
        <f t="shared" si="14"/>
        <v>0.15667923116522545</v>
      </c>
      <c r="JB12" s="25">
        <f t="shared" si="14"/>
        <v>0.15071153527598288</v>
      </c>
      <c r="JC12" s="25">
        <f t="shared" si="14"/>
        <v>0.14497114069503517</v>
      </c>
      <c r="JD12" s="25">
        <f t="shared" si="14"/>
        <v>0.13944938982894728</v>
      </c>
      <c r="JE12" s="25">
        <f t="shared" si="14"/>
        <v>0.13413795484008137</v>
      </c>
      <c r="JF12" s="25">
        <f t="shared" si="14"/>
        <v>0.12902882508665284</v>
      </c>
      <c r="JG12" s="25">
        <f t="shared" si="14"/>
        <v>0.12411429504117789</v>
      </c>
      <c r="JH12" s="25">
        <f t="shared" si="14"/>
        <v>0.11938695266909033</v>
      </c>
      <c r="JI12" s="25">
        <f t="shared" si="14"/>
        <v>0.114839668250001</v>
      </c>
      <c r="JJ12" s="25">
        <f t="shared" si="14"/>
        <v>0.1104655836247401</v>
      </c>
      <c r="JK12" s="25">
        <f t="shared" si="14"/>
        <v>0.10625810185196477</v>
      </c>
      <c r="JL12" s="25">
        <f t="shared" si="14"/>
        <v>0.1022108772587321</v>
      </c>
      <c r="JM12" s="25">
        <f t="shared" si="14"/>
        <v>9.831780587003236E-2</v>
      </c>
      <c r="JN12" s="25">
        <f t="shared" si="14"/>
        <v>9.4573016202847915E-2</v>
      </c>
      <c r="JO12" s="25">
        <f t="shared" si="14"/>
        <v>9.0970860410853782E-2</v>
      </c>
      <c r="JP12" s="25">
        <f t="shared" si="14"/>
        <v>8.7505905766404379E-2</v>
      </c>
      <c r="JQ12" s="25">
        <f t="shared" si="14"/>
        <v>8.4172926466959605E-2</v>
      </c>
      <c r="JR12" s="25">
        <f t="shared" si="14"/>
        <v>8.0966895753592921E-2</v>
      </c>
      <c r="JS12" s="25">
        <f t="shared" si="14"/>
        <v>7.7882978329694513E-2</v>
      </c>
      <c r="JT12" s="25">
        <f t="shared" si="14"/>
        <v>7.4916523068435603E-2</v>
      </c>
      <c r="JU12" s="25">
        <f t="shared" si="14"/>
        <v>7.2063055997995465E-2</v>
      </c>
      <c r="JV12" s="25">
        <f t="shared" si="14"/>
        <v>6.9318273553971438E-2</v>
      </c>
      <c r="JW12" s="25">
        <f t="shared" si="14"/>
        <v>6.6678036088795273E-2</v>
      </c>
      <c r="JX12" s="25">
        <f t="shared" si="14"/>
        <v>6.4138361628366933E-2</v>
      </c>
      <c r="JY12" s="25">
        <f t="shared" si="14"/>
        <v>6.1695419866489631E-2</v>
      </c>
      <c r="JZ12" s="25">
        <f t="shared" si="14"/>
        <v>5.9345526388048436E-2</v>
      </c>
      <c r="KA12" s="25">
        <f t="shared" si="14"/>
        <v>5.7085137112220172E-2</v>
      </c>
      <c r="KB12" s="25">
        <f t="shared" si="14"/>
        <v>5.4910842947333727E-2</v>
      </c>
      <c r="KC12" s="25">
        <f t="shared" si="14"/>
        <v>5.2819364649319356E-2</v>
      </c>
      <c r="KD12" s="25">
        <f t="shared" si="14"/>
        <v>5.0807547875992565E-2</v>
      </c>
      <c r="KE12" s="17">
        <f t="shared" si="14"/>
        <v>4.887235842971354E-2</v>
      </c>
    </row>
    <row r="13" spans="1:299" x14ac:dyDescent="0.25">
      <c r="A13" s="192"/>
      <c r="B13" s="66">
        <f>A5</f>
        <v>2</v>
      </c>
      <c r="C13" s="69">
        <f t="shared" ref="C13:BN13" si="15">IF(C$11&gt;(1.25*$C5),4.34*$D5*EXP((-1.3*C$11)/$C5),($D5/2)*(1-COS((PI()*C$11)/$C5)))</f>
        <v>0</v>
      </c>
      <c r="D13" s="26">
        <f t="shared" si="15"/>
        <v>0.41259720907300851</v>
      </c>
      <c r="E13" s="26">
        <f t="shared" si="15"/>
        <v>1.6403457101175678</v>
      </c>
      <c r="F13" s="26">
        <f t="shared" si="15"/>
        <v>3.6533605867179721</v>
      </c>
      <c r="G13" s="26">
        <f t="shared" si="15"/>
        <v>6.4026425680303971</v>
      </c>
      <c r="H13" s="26">
        <f t="shared" si="15"/>
        <v>9.8212707316144243</v>
      </c>
      <c r="I13" s="26">
        <f t="shared" si="15"/>
        <v>13.826031441421488</v>
      </c>
      <c r="J13" s="26">
        <f t="shared" si="15"/>
        <v>18.319443870575675</v>
      </c>
      <c r="K13" s="26">
        <f t="shared" si="15"/>
        <v>23.192132805218165</v>
      </c>
      <c r="L13" s="26">
        <f t="shared" si="15"/>
        <v>28.325490972436274</v>
      </c>
      <c r="M13" s="26">
        <f t="shared" si="15"/>
        <v>33.594566087923646</v>
      </c>
      <c r="N13" s="26">
        <f t="shared" si="15"/>
        <v>38.871102349062362</v>
      </c>
      <c r="O13" s="26">
        <f t="shared" si="15"/>
        <v>44.026662339724901</v>
      </c>
      <c r="P13" s="26">
        <f t="shared" si="15"/>
        <v>48.935753355773564</v>
      </c>
      <c r="Q13" s="26">
        <f t="shared" si="15"/>
        <v>53.478882052629274</v>
      </c>
      <c r="R13" s="26">
        <f t="shared" si="15"/>
        <v>57.545463061011752</v>
      </c>
      <c r="S13" s="26">
        <f t="shared" si="15"/>
        <v>61.036510771547555</v>
      </c>
      <c r="T13" s="26">
        <f t="shared" si="15"/>
        <v>63.867048766880984</v>
      </c>
      <c r="U13" s="26">
        <f t="shared" si="15"/>
        <v>65.968178252731221</v>
      </c>
      <c r="V13" s="26">
        <f t="shared" si="15"/>
        <v>67.288755139726717</v>
      </c>
      <c r="W13" s="26">
        <f t="shared" si="15"/>
        <v>67.796634953771374</v>
      </c>
      <c r="X13" s="26">
        <f t="shared" si="15"/>
        <v>67.479455272285094</v>
      </c>
      <c r="Y13" s="26">
        <f t="shared" si="15"/>
        <v>66.344936640853518</v>
      </c>
      <c r="Z13" s="26">
        <f t="shared" si="15"/>
        <v>64.42069464560322</v>
      </c>
      <c r="AA13" s="26">
        <f t="shared" si="15"/>
        <v>61.753567715693556</v>
      </c>
      <c r="AB13" s="26">
        <f t="shared" si="15"/>
        <v>58.408477018043122</v>
      </c>
      <c r="AC13" s="26">
        <f t="shared" si="15"/>
        <v>54.827759715043172</v>
      </c>
      <c r="AD13" s="26">
        <f t="shared" si="15"/>
        <v>51.396536263534642</v>
      </c>
      <c r="AE13" s="26">
        <f t="shared" si="15"/>
        <v>48.180045174525915</v>
      </c>
      <c r="AF13" s="26">
        <f t="shared" si="15"/>
        <v>45.164848096316362</v>
      </c>
      <c r="AG13" s="26">
        <f t="shared" si="15"/>
        <v>42.338347674316047</v>
      </c>
      <c r="AH13" s="26">
        <f t="shared" si="15"/>
        <v>39.688734919878158</v>
      </c>
      <c r="AI13" s="26">
        <f t="shared" si="15"/>
        <v>37.204939872887991</v>
      </c>
      <c r="AJ13" s="26">
        <f t="shared" si="15"/>
        <v>34.876585351979259</v>
      </c>
      <c r="AK13" s="26">
        <f t="shared" si="15"/>
        <v>32.693943599148049</v>
      </c>
      <c r="AL13" s="26">
        <f t="shared" si="15"/>
        <v>30.647895637627659</v>
      </c>
      <c r="AM13" s="26">
        <f t="shared" si="15"/>
        <v>28.729893173223463</v>
      </c>
      <c r="AN13" s="26">
        <f t="shared" si="15"/>
        <v>26.931922879933289</v>
      </c>
      <c r="AO13" s="26">
        <f t="shared" si="15"/>
        <v>25.246472920640283</v>
      </c>
      <c r="AP13" s="26">
        <f t="shared" si="15"/>
        <v>23.666501563003212</v>
      </c>
      <c r="AQ13" s="26">
        <f t="shared" si="15"/>
        <v>22.185407759422915</v>
      </c>
      <c r="AR13" s="26">
        <f t="shared" si="15"/>
        <v>20.797003568169313</v>
      </c>
      <c r="AS13" s="26">
        <f t="shared" si="15"/>
        <v>19.495488300445725</v>
      </c>
      <c r="AT13" s="26">
        <f t="shared" si="15"/>
        <v>18.275424285378087</v>
      </c>
      <c r="AU13" s="26">
        <f t="shared" si="15"/>
        <v>17.131714151676366</v>
      </c>
      <c r="AV13" s="26">
        <f t="shared" si="15"/>
        <v>16.059579531051988</v>
      </c>
      <c r="AW13" s="26">
        <f t="shared" si="15"/>
        <v>15.054541094415061</v>
      </c>
      <c r="AX13" s="26">
        <f t="shared" si="15"/>
        <v>14.112399837443677</v>
      </c>
      <c r="AY13" s="26">
        <f t="shared" si="15"/>
        <v>13.229219537337121</v>
      </c>
      <c r="AZ13" s="26">
        <f t="shared" si="15"/>
        <v>12.401310307458235</v>
      </c>
      <c r="BA13" s="26">
        <f t="shared" si="15"/>
        <v>11.625213181156894</v>
      </c>
      <c r="BB13" s="26">
        <f t="shared" si="15"/>
        <v>10.8976856603666</v>
      </c>
      <c r="BC13" s="26">
        <f t="shared" si="15"/>
        <v>10.215688168596774</v>
      </c>
      <c r="BD13" s="26">
        <f t="shared" si="15"/>
        <v>9.5763713517221625</v>
      </c>
      <c r="BE13" s="26">
        <f t="shared" si="15"/>
        <v>8.977064173512435</v>
      </c>
      <c r="BF13" s="26">
        <f t="shared" si="15"/>
        <v>8.4152627561657862</v>
      </c>
      <c r="BG13" s="26">
        <f t="shared" si="15"/>
        <v>7.8886199192227338</v>
      </c>
      <c r="BH13" s="26">
        <f t="shared" si="15"/>
        <v>7.3949353731542242</v>
      </c>
      <c r="BI13" s="26">
        <f t="shared" si="15"/>
        <v>6.9321465266532627</v>
      </c>
      <c r="BJ13" s="26">
        <f t="shared" si="15"/>
        <v>6.4983198692233772</v>
      </c>
      <c r="BK13" s="26">
        <f t="shared" si="15"/>
        <v>6.091642893060782</v>
      </c>
      <c r="BL13" s="26">
        <f t="shared" si="15"/>
        <v>5.7104165204802051</v>
      </c>
      <c r="BM13" s="26">
        <f t="shared" si="15"/>
        <v>5.3530480052465368</v>
      </c>
      <c r="BN13" s="26">
        <f t="shared" si="15"/>
        <v>5.0180442781543766</v>
      </c>
      <c r="BO13" s="26">
        <f t="shared" ref="BO13:DZ13" si="16">IF(BO$11&gt;(1.25*$C5),4.34*$D5*EXP((-1.3*BO$11)/$C5),($D5/2)*(1-COS((PI()*BO$11)/$C5)))</f>
        <v>4.704005709053634</v>
      </c>
      <c r="BP13" s="26">
        <f t="shared" si="16"/>
        <v>4.4096202592591869</v>
      </c>
      <c r="BQ13" s="26">
        <f t="shared" si="16"/>
        <v>4.1336579999136553</v>
      </c>
      <c r="BR13" s="26">
        <f t="shared" si="16"/>
        <v>3.8749659734012525</v>
      </c>
      <c r="BS13" s="26">
        <f t="shared" si="16"/>
        <v>3.6324633763439458</v>
      </c>
      <c r="BT13" s="26">
        <f t="shared" si="16"/>
        <v>3.4051370440546931</v>
      </c>
      <c r="BU13" s="26">
        <f t="shared" si="16"/>
        <v>3.192037217582024</v>
      </c>
      <c r="BV13" s="26">
        <f t="shared" si="16"/>
        <v>2.9922735756608603</v>
      </c>
      <c r="BW13" s="26">
        <f t="shared" si="16"/>
        <v>2.8050115149912576</v>
      </c>
      <c r="BX13" s="26">
        <f t="shared" si="16"/>
        <v>2.6294686633042357</v>
      </c>
      <c r="BY13" s="26">
        <f t="shared" si="16"/>
        <v>2.4649116106464595</v>
      </c>
      <c r="BZ13" s="26">
        <f t="shared" si="16"/>
        <v>2.3106528452272102</v>
      </c>
      <c r="CA13" s="26">
        <f t="shared" si="16"/>
        <v>2.1660478810257784</v>
      </c>
      <c r="CB13" s="26">
        <f t="shared" si="16"/>
        <v>2.0304925651585348</v>
      </c>
      <c r="CC13" s="26">
        <f t="shared" si="16"/>
        <v>1.9034205537559952</v>
      </c>
      <c r="CD13" s="26">
        <f t="shared" si="16"/>
        <v>1.7843009458042045</v>
      </c>
      <c r="CE13" s="26">
        <f t="shared" si="16"/>
        <v>1.6726360650647414</v>
      </c>
      <c r="CF13" s="26">
        <f t="shared" si="16"/>
        <v>1.5679593808063033</v>
      </c>
      <c r="CG13" s="26">
        <f t="shared" si="16"/>
        <v>1.4698335586607878</v>
      </c>
      <c r="CH13" s="26">
        <f t="shared" si="16"/>
        <v>1.3778486334604354</v>
      </c>
      <c r="CI13" s="26">
        <f t="shared" si="16"/>
        <v>1.2916202964222312</v>
      </c>
      <c r="CJ13" s="26">
        <f t="shared" si="16"/>
        <v>1.2107882895235007</v>
      </c>
      <c r="CK13" s="26">
        <f t="shared" si="16"/>
        <v>1.135014900360473</v>
      </c>
      <c r="CL13" s="26">
        <f t="shared" si="16"/>
        <v>1.0639835512014095</v>
      </c>
      <c r="CM13" s="26">
        <f t="shared" si="16"/>
        <v>0.99739747633940967</v>
      </c>
      <c r="CN13" s="26">
        <f t="shared" si="16"/>
        <v>0.93497848221895086</v>
      </c>
      <c r="CO13" s="26">
        <f t="shared" si="16"/>
        <v>0.87646578515601947</v>
      </c>
      <c r="CP13" s="26">
        <f t="shared" si="16"/>
        <v>0.82161492179588391</v>
      </c>
      <c r="CQ13" s="26">
        <f t="shared" si="16"/>
        <v>0.77019672775645298</v>
      </c>
      <c r="CR13" s="26">
        <f t="shared" si="16"/>
        <v>0.7219963801900362</v>
      </c>
      <c r="CS13" s="26">
        <f t="shared" si="16"/>
        <v>0.67681250026337536</v>
      </c>
      <c r="CT13" s="26">
        <f t="shared" si="16"/>
        <v>0.63445631180615036</v>
      </c>
      <c r="CU13" s="26">
        <f t="shared" si="16"/>
        <v>0.59475085261282901</v>
      </c>
      <c r="CV13" s="26">
        <f t="shared" si="16"/>
        <v>0.55753023510271871</v>
      </c>
      <c r="CW13" s="26">
        <f t="shared" si="16"/>
        <v>0.52263895324929266</v>
      </c>
      <c r="CX13" s="26">
        <f t="shared" si="16"/>
        <v>0.48993123288316548</v>
      </c>
      <c r="CY13" s="26">
        <f t="shared" si="16"/>
        <v>0.45927042265432827</v>
      </c>
      <c r="CZ13" s="26">
        <f t="shared" si="16"/>
        <v>0.43052842310909833</v>
      </c>
      <c r="DA13" s="26">
        <f t="shared" si="16"/>
        <v>0.40358515149649565</v>
      </c>
      <c r="DB13" s="26">
        <f t="shared" si="16"/>
        <v>0.37832804006804066</v>
      </c>
      <c r="DC13" s="26">
        <f t="shared" si="16"/>
        <v>0.35465156577488166</v>
      </c>
      <c r="DD13" s="26">
        <f t="shared" si="16"/>
        <v>0.33245680939735428</v>
      </c>
      <c r="DE13" s="26">
        <f t="shared" si="16"/>
        <v>0.3116510422650357</v>
      </c>
      <c r="DF13" s="26">
        <f t="shared" si="16"/>
        <v>0.29214733884062843</v>
      </c>
      <c r="DG13" s="26">
        <f t="shared" si="16"/>
        <v>0.27386421354906676</v>
      </c>
      <c r="DH13" s="26">
        <f t="shared" si="16"/>
        <v>0.25672528033453562</v>
      </c>
      <c r="DI13" s="26">
        <f t="shared" si="16"/>
        <v>0.24065893352304493</v>
      </c>
      <c r="DJ13" s="26">
        <f t="shared" si="16"/>
        <v>0.22559804865722138</v>
      </c>
      <c r="DK13" s="26">
        <f t="shared" si="16"/>
        <v>0.21147970205341449</v>
      </c>
      <c r="DL13" s="26">
        <f t="shared" si="16"/>
        <v>0.1982449079094433</v>
      </c>
      <c r="DM13" s="26">
        <f t="shared" si="16"/>
        <v>0.18583837186463029</v>
      </c>
      <c r="DN13" s="26">
        <f t="shared" si="16"/>
        <v>0.17420825998250775</v>
      </c>
      <c r="DO13" s="26">
        <f t="shared" si="16"/>
        <v>0.16330598219101755</v>
      </c>
      <c r="DP13" s="26">
        <f t="shared" si="16"/>
        <v>0.1530859892754268</v>
      </c>
      <c r="DQ13" s="26">
        <f t="shared" si="16"/>
        <v>0.14350558257580548</v>
      </c>
      <c r="DR13" s="26">
        <f t="shared" si="16"/>
        <v>0.13452473559399095</v>
      </c>
      <c r="DS13" s="26">
        <f t="shared" si="16"/>
        <v>0.12610592676472118</v>
      </c>
      <c r="DT13" s="26">
        <f t="shared" si="16"/>
        <v>0.11821398269226241</v>
      </c>
      <c r="DU13" s="26">
        <f t="shared" si="16"/>
        <v>0.11081593119758089</v>
      </c>
      <c r="DV13" s="26">
        <f t="shared" si="16"/>
        <v>0.10388086356209679</v>
      </c>
      <c r="DW13" s="26">
        <f t="shared" si="16"/>
        <v>9.7379805392480867E-2</v>
      </c>
      <c r="DX13" s="26">
        <f t="shared" si="16"/>
        <v>9.1285595566972605E-2</v>
      </c>
      <c r="DY13" s="26">
        <f t="shared" si="16"/>
        <v>8.5572772757464749E-2</v>
      </c>
      <c r="DZ13" s="26">
        <f t="shared" si="16"/>
        <v>8.0217469053245255E-2</v>
      </c>
      <c r="EA13" s="26">
        <f t="shared" ref="EA13:GL13" si="17">IF(EA$11&gt;(1.25*$C5),4.34*$D5*EXP((-1.3*EA$11)/$C5),($D5/2)*(1-COS((PI()*EA$11)/$C5)))</f>
        <v>7.5197310241966436E-2</v>
      </c>
      <c r="EB13" s="26">
        <f t="shared" si="17"/>
        <v>7.0491322331214579E-2</v>
      </c>
      <c r="EC13" s="26">
        <f t="shared" si="17"/>
        <v>6.6079843920136175E-2</v>
      </c>
      <c r="ED13" s="26">
        <f t="shared" si="17"/>
        <v>6.1944444055009304E-2</v>
      </c>
      <c r="EE13" s="26">
        <f t="shared" si="17"/>
        <v>5.8067845225568404E-2</v>
      </c>
      <c r="EF13" s="26">
        <f t="shared" si="17"/>
        <v>5.4433851180360794E-2</v>
      </c>
      <c r="EG13" s="26">
        <f t="shared" si="17"/>
        <v>5.1027279259554574E-2</v>
      </c>
      <c r="EH13" s="26">
        <f t="shared" si="17"/>
        <v>4.7833896962483947E-2</v>
      </c>
      <c r="EI13" s="26">
        <f t="shared" si="17"/>
        <v>4.4840362484917407E-2</v>
      </c>
      <c r="EJ13" s="26">
        <f t="shared" si="17"/>
        <v>4.2034168977613119E-2</v>
      </c>
      <c r="EK13" s="26">
        <f t="shared" si="17"/>
        <v>3.9403592293279173E-2</v>
      </c>
      <c r="EL13" s="26">
        <f t="shared" si="17"/>
        <v>3.6937642003625329E-2</v>
      </c>
      <c r="EM13" s="26">
        <f t="shared" si="17"/>
        <v>3.462601548186011E-2</v>
      </c>
      <c r="EN13" s="26">
        <f t="shared" si="17"/>
        <v>3.2459054858789839E-2</v>
      </c>
      <c r="EO13" s="26">
        <f t="shared" si="17"/>
        <v>3.0427706672686176E-2</v>
      </c>
      <c r="EP13" s="26">
        <f t="shared" si="17"/>
        <v>2.8523484044339405E-2</v>
      </c>
      <c r="EQ13" s="26">
        <f t="shared" si="17"/>
        <v>2.6738431219268156E-2</v>
      </c>
      <c r="ER13" s="26">
        <f t="shared" si="17"/>
        <v>2.5065090328943083E-2</v>
      </c>
      <c r="ES13" s="26">
        <f t="shared" si="17"/>
        <v>2.3496470232155627E-2</v>
      </c>
      <c r="ET13" s="26">
        <f t="shared" si="17"/>
        <v>2.2026017306352001E-2</v>
      </c>
      <c r="EU13" s="26">
        <f t="shared" si="17"/>
        <v>2.064758806689955E-2</v>
      </c>
      <c r="EV13" s="26">
        <f t="shared" si="17"/>
        <v>1.9355423499891094E-2</v>
      </c>
      <c r="EW13" s="26">
        <f t="shared" si="17"/>
        <v>1.8144125001249633E-2</v>
      </c>
      <c r="EX13" s="26">
        <f t="shared" si="17"/>
        <v>1.7008631821609325E-2</v>
      </c>
      <c r="EY13" s="26">
        <f t="shared" si="17"/>
        <v>1.594419992273733E-2</v>
      </c>
      <c r="EZ13" s="26">
        <f t="shared" si="17"/>
        <v>1.4946382157160711E-2</v>
      </c>
      <c r="FA13" s="26">
        <f t="shared" si="17"/>
        <v>1.401100968818879E-2</v>
      </c>
      <c r="FB13" s="26">
        <f t="shared" si="17"/>
        <v>1.3134174572705572E-2</v>
      </c>
      <c r="FC13" s="26">
        <f t="shared" si="17"/>
        <v>1.2312213433963109E-2</v>
      </c>
      <c r="FD13" s="26">
        <f t="shared" si="17"/>
        <v>1.1541692156162279E-2</v>
      </c>
      <c r="FE13" s="26">
        <f t="shared" si="17"/>
        <v>1.0819391536874876E-2</v>
      </c>
      <c r="FF13" s="26">
        <f t="shared" si="17"/>
        <v>1.0142293837364242E-2</v>
      </c>
      <c r="FG13" s="26">
        <f t="shared" si="17"/>
        <v>9.5075701746115803E-3</v>
      </c>
      <c r="FH13" s="26">
        <f t="shared" si="17"/>
        <v>8.9125687023730703E-3</v>
      </c>
      <c r="FI13" s="26">
        <f t="shared" si="17"/>
        <v>8.3548035318882132E-3</v>
      </c>
      <c r="FJ13" s="26">
        <f t="shared" si="17"/>
        <v>7.8319443459511449E-3</v>
      </c>
      <c r="FK13" s="26">
        <f t="shared" si="17"/>
        <v>7.3418066629525013E-3</v>
      </c>
      <c r="FL13" s="26">
        <f t="shared" si="17"/>
        <v>6.8823427102159447E-3</v>
      </c>
      <c r="FM13" s="26">
        <f t="shared" si="17"/>
        <v>6.4516328684980674E-3</v>
      </c>
      <c r="FN13" s="26">
        <f t="shared" si="17"/>
        <v>6.0478776519076703E-3</v>
      </c>
      <c r="FO13" s="26">
        <f t="shared" si="17"/>
        <v>5.6693901897364486E-3</v>
      </c>
      <c r="FP13" s="26">
        <f t="shared" si="17"/>
        <v>5.3145891787909202E-3</v>
      </c>
      <c r="FQ13" s="26">
        <f t="shared" si="17"/>
        <v>4.9819922767803991E-3</v>
      </c>
      <c r="FR13" s="26">
        <f t="shared" si="17"/>
        <v>4.6702099091591792E-3</v>
      </c>
      <c r="FS13" s="26">
        <f t="shared" si="17"/>
        <v>4.3779394635480732E-3</v>
      </c>
      <c r="FT13" s="26">
        <f t="shared" si="17"/>
        <v>4.1039598474798007E-3</v>
      </c>
      <c r="FU13" s="26">
        <f t="shared" si="17"/>
        <v>3.8471263867309331E-3</v>
      </c>
      <c r="FV13" s="26">
        <f t="shared" si="17"/>
        <v>3.6063660429256246E-3</v>
      </c>
      <c r="FW13" s="26">
        <f t="shared" si="17"/>
        <v>3.3806729304307311E-3</v>
      </c>
      <c r="FX13" s="26">
        <f t="shared" si="17"/>
        <v>3.1691041138118842E-3</v>
      </c>
      <c r="FY13" s="26">
        <f t="shared" si="17"/>
        <v>2.9707756682927095E-3</v>
      </c>
      <c r="FZ13" s="26">
        <f t="shared" si="17"/>
        <v>2.7848589867577496E-3</v>
      </c>
      <c r="GA13" s="26">
        <f t="shared" si="17"/>
        <v>2.6105773178701254E-3</v>
      </c>
      <c r="GB13" s="26">
        <f t="shared" si="17"/>
        <v>2.4472025208401704E-3</v>
      </c>
      <c r="GC13" s="26">
        <f t="shared" si="17"/>
        <v>2.2940520232867636E-3</v>
      </c>
      <c r="GD13" s="26">
        <f t="shared" si="17"/>
        <v>2.1504859694813127E-3</v>
      </c>
      <c r="GE13" s="26">
        <f t="shared" si="17"/>
        <v>2.0159045470600039E-3</v>
      </c>
      <c r="GF13" s="26">
        <f t="shared" si="17"/>
        <v>1.8897454810353305E-3</v>
      </c>
      <c r="GG13" s="26">
        <f t="shared" si="17"/>
        <v>1.7714816846371067E-3</v>
      </c>
      <c r="GH13" s="26">
        <f t="shared" si="17"/>
        <v>1.6606190571681779E-3</v>
      </c>
      <c r="GI13" s="26">
        <f t="shared" si="17"/>
        <v>1.5566944196744815E-3</v>
      </c>
      <c r="GJ13" s="26">
        <f t="shared" si="17"/>
        <v>1.459273579804672E-3</v>
      </c>
      <c r="GK13" s="26">
        <f t="shared" si="17"/>
        <v>1.3679495177744895E-3</v>
      </c>
      <c r="GL13" s="26">
        <f t="shared" si="17"/>
        <v>1.282340685856817E-3</v>
      </c>
      <c r="GM13" s="26">
        <f t="shared" ref="GM13:IX13" si="18">IF(GM$11&gt;(1.25*$C5),4.34*$D5*EXP((-1.3*GM$11)/$C5),($D5/2)*(1-COS((PI()*GM$11)/$C5)))</f>
        <v>1.2020894142928586E-3</v>
      </c>
      <c r="GN13" s="26">
        <f t="shared" si="18"/>
        <v>1.126860416964336E-3</v>
      </c>
      <c r="GO13" s="26">
        <f t="shared" si="18"/>
        <v>1.0563393905835352E-3</v>
      </c>
      <c r="GP13" s="26">
        <f t="shared" si="18"/>
        <v>9.9023170154863478E-4</v>
      </c>
      <c r="GQ13" s="26">
        <f t="shared" si="18"/>
        <v>9.2826115497806824E-4</v>
      </c>
      <c r="GR13" s="26">
        <f t="shared" si="18"/>
        <v>8.7016884078104347E-4</v>
      </c>
      <c r="GS13" s="26">
        <f t="shared" si="18"/>
        <v>8.1571205194309665E-4</v>
      </c>
      <c r="GT13" s="26">
        <f t="shared" si="18"/>
        <v>7.6466327050734304E-4</v>
      </c>
      <c r="GU13" s="26">
        <f t="shared" si="18"/>
        <v>7.1680921701494334E-4</v>
      </c>
      <c r="GV13" s="26">
        <f t="shared" si="18"/>
        <v>6.7194995943334606E-4</v>
      </c>
      <c r="GW13" s="26">
        <f t="shared" si="18"/>
        <v>6.2989807784943853E-4</v>
      </c>
      <c r="GX13" s="26">
        <f t="shared" si="18"/>
        <v>5.9047788143779814E-4</v>
      </c>
      <c r="GY13" s="26">
        <f t="shared" si="18"/>
        <v>5.5352467443250681E-4</v>
      </c>
      <c r="GZ13" s="26">
        <f t="shared" si="18"/>
        <v>5.1888406803581109E-4</v>
      </c>
      <c r="HA13" s="26">
        <f t="shared" si="18"/>
        <v>4.8641133538884589E-4</v>
      </c>
      <c r="HB13" s="26">
        <f t="shared" si="18"/>
        <v>4.5597080690947699E-4</v>
      </c>
      <c r="HC13" s="26">
        <f t="shared" si="18"/>
        <v>4.274353034710277E-4</v>
      </c>
      <c r="HD13" s="26">
        <f t="shared" si="18"/>
        <v>4.0068560505374882E-4</v>
      </c>
      <c r="HE13" s="26">
        <f t="shared" si="18"/>
        <v>3.7560995264905811E-4</v>
      </c>
      <c r="HF13" s="26">
        <f t="shared" si="18"/>
        <v>3.5210358133555303E-4</v>
      </c>
      <c r="HG13" s="26">
        <f t="shared" si="18"/>
        <v>3.3006828257598641E-4</v>
      </c>
      <c r="HH13" s="26">
        <f t="shared" si="18"/>
        <v>3.0941199390652403E-4</v>
      </c>
      <c r="HI13" s="26">
        <f t="shared" si="18"/>
        <v>2.9004841430400375E-4</v>
      </c>
      <c r="HJ13" s="26">
        <f t="shared" si="18"/>
        <v>2.7189664362423826E-4</v>
      </c>
      <c r="HK13" s="26">
        <f t="shared" si="18"/>
        <v>2.5488084460493262E-4</v>
      </c>
      <c r="HL13" s="26">
        <f t="shared" si="18"/>
        <v>2.389299260210974E-4</v>
      </c>
      <c r="HM13" s="26">
        <f t="shared" si="18"/>
        <v>2.2397724566917997E-4</v>
      </c>
      <c r="HN13" s="26">
        <f t="shared" si="18"/>
        <v>2.0996033193900745E-4</v>
      </c>
      <c r="HO13" s="26">
        <f t="shared" si="18"/>
        <v>1.9682062281027634E-4</v>
      </c>
      <c r="HP13" s="26">
        <f t="shared" si="18"/>
        <v>1.8450322118312485E-4</v>
      </c>
      <c r="HQ13" s="26">
        <f t="shared" si="18"/>
        <v>1.7295666552057972E-4</v>
      </c>
      <c r="HR13" s="26">
        <f t="shared" si="18"/>
        <v>1.621327148446211E-4</v>
      </c>
      <c r="HS13" s="26">
        <f t="shared" si="18"/>
        <v>1.5198614718759965E-4</v>
      </c>
      <c r="HT13" s="26">
        <f t="shared" si="18"/>
        <v>1.42474570656935E-4</v>
      </c>
      <c r="HU13" s="26">
        <f t="shared" si="18"/>
        <v>1.3355824632374237E-4</v>
      </c>
      <c r="HV13" s="26">
        <f t="shared" si="18"/>
        <v>1.2519992219541491E-4</v>
      </c>
      <c r="HW13" s="26">
        <f t="shared" si="18"/>
        <v>1.1736467757851552E-4</v>
      </c>
      <c r="HX13" s="26">
        <f t="shared" si="18"/>
        <v>1.100197771817252E-4</v>
      </c>
      <c r="HY13" s="26">
        <f t="shared" si="18"/>
        <v>1.0313453434930472E-4</v>
      </c>
      <c r="HZ13" s="26">
        <f t="shared" si="18"/>
        <v>9.6680182853657931E-5</v>
      </c>
      <c r="IA13" s="26">
        <f t="shared" si="18"/>
        <v>9.062975671135867E-5</v>
      </c>
      <c r="IB13" s="26">
        <f t="shared" si="18"/>
        <v>8.4957977520511876E-5</v>
      </c>
      <c r="IC13" s="26">
        <f t="shared" si="18"/>
        <v>7.9641148848755484E-5</v>
      </c>
      <c r="ID13" s="26">
        <f t="shared" si="18"/>
        <v>7.4657057230655707E-5</v>
      </c>
      <c r="IE13" s="26">
        <f t="shared" si="18"/>
        <v>6.9984879360872123E-5</v>
      </c>
      <c r="IF13" s="26">
        <f t="shared" si="18"/>
        <v>6.5605095095345464E-5</v>
      </c>
      <c r="IG13" s="26">
        <f t="shared" si="18"/>
        <v>6.1499405897035372E-5</v>
      </c>
      <c r="IH13" s="26">
        <f t="shared" si="18"/>
        <v>5.7650658385474088E-5</v>
      </c>
      <c r="II13" s="26">
        <f t="shared" si="18"/>
        <v>5.4042772670733326E-5</v>
      </c>
      <c r="IJ13" s="26">
        <f t="shared" si="18"/>
        <v>5.0660675172383611E-5</v>
      </c>
      <c r="IK13" s="26">
        <f t="shared" si="18"/>
        <v>4.7490235642769879E-5</v>
      </c>
      <c r="IL13" s="26">
        <f t="shared" si="18"/>
        <v>4.4518208131486617E-5</v>
      </c>
      <c r="IM13" s="26">
        <f t="shared" si="18"/>
        <v>4.173217564440716E-5</v>
      </c>
      <c r="IN13" s="26">
        <f t="shared" si="18"/>
        <v>3.9120498266053998E-5</v>
      </c>
      <c r="IO13" s="26">
        <f t="shared" si="18"/>
        <v>3.6672264528567254E-5</v>
      </c>
      <c r="IP13" s="26">
        <f t="shared" si="18"/>
        <v>3.4377245824094851E-5</v>
      </c>
      <c r="IQ13" s="26">
        <f t="shared" si="18"/>
        <v>3.2225853670139261E-5</v>
      </c>
      <c r="IR13" s="26">
        <f t="shared" si="18"/>
        <v>3.0209099649319271E-5</v>
      </c>
      <c r="IS13" s="26">
        <f t="shared" si="18"/>
        <v>2.831855785617604E-5</v>
      </c>
      <c r="IT13" s="26">
        <f t="shared" si="18"/>
        <v>2.6546329694127799E-5</v>
      </c>
      <c r="IU13" s="26">
        <f t="shared" si="18"/>
        <v>2.488501087549707E-5</v>
      </c>
      <c r="IV13" s="26">
        <f t="shared" si="18"/>
        <v>2.3327660486737269E-5</v>
      </c>
      <c r="IW13" s="26">
        <f t="shared" si="18"/>
        <v>2.1867771989615956E-5</v>
      </c>
      <c r="IX13" s="26">
        <f t="shared" si="18"/>
        <v>2.0499246037197263E-5</v>
      </c>
      <c r="IY13" s="26">
        <f t="shared" ref="IY13:KE13" si="19">IF(IY$11&gt;(1.25*$C5),4.34*$D5*EXP((-1.3*IY$11)/$C5),($D5/2)*(1-COS((PI()*IY$11)/$C5)))</f>
        <v>1.9216364991051343E-5</v>
      </c>
      <c r="IZ13" s="26">
        <f t="shared" si="19"/>
        <v>1.8013769033223928E-5</v>
      </c>
      <c r="JA13" s="26">
        <f t="shared" si="19"/>
        <v>1.6886433773164083E-5</v>
      </c>
      <c r="JB13" s="26">
        <f t="shared" si="19"/>
        <v>1.5829649256051489E-5</v>
      </c>
      <c r="JC13" s="26">
        <f t="shared" si="19"/>
        <v>1.4839000284822164E-5</v>
      </c>
      <c r="JD13" s="26">
        <f t="shared" si="19"/>
        <v>1.3910347973678135E-5</v>
      </c>
      <c r="JE13" s="26">
        <f t="shared" si="19"/>
        <v>1.3039812456013466E-5</v>
      </c>
      <c r="JF13" s="26">
        <f t="shared" si="19"/>
        <v>1.2223756674509942E-5</v>
      </c>
      <c r="JG13" s="26">
        <f t="shared" si="19"/>
        <v>1.1458771185679126E-5</v>
      </c>
      <c r="JH13" s="26">
        <f t="shared" si="19"/>
        <v>1.0741659915364258E-5</v>
      </c>
      <c r="JI13" s="26">
        <f t="shared" si="19"/>
        <v>1.0069426805689799E-5</v>
      </c>
      <c r="JJ13" s="26">
        <f t="shared" si="19"/>
        <v>9.4392632976694192E-6</v>
      </c>
      <c r="JK13" s="26">
        <f t="shared" si="19"/>
        <v>8.848536597175743E-6</v>
      </c>
      <c r="JL13" s="26">
        <f t="shared" si="19"/>
        <v>8.2947786752479033E-6</v>
      </c>
      <c r="JM13" s="26">
        <f t="shared" si="19"/>
        <v>7.7756759567800017E-6</v>
      </c>
      <c r="JN13" s="26">
        <f t="shared" si="19"/>
        <v>7.2890596545108919E-6</v>
      </c>
      <c r="JO13" s="26">
        <f t="shared" si="19"/>
        <v>6.8328967079307379E-6</v>
      </c>
      <c r="JP13" s="26">
        <f t="shared" si="19"/>
        <v>6.4052812892479457E-6</v>
      </c>
      <c r="JQ13" s="26">
        <f t="shared" si="19"/>
        <v>6.0044268409282842E-6</v>
      </c>
      <c r="JR13" s="26">
        <f t="shared" si="19"/>
        <v>5.6286586115397894E-6</v>
      </c>
      <c r="JS13" s="26">
        <f t="shared" si="19"/>
        <v>5.2764066587183062E-6</v>
      </c>
      <c r="JT13" s="26">
        <f t="shared" si="19"/>
        <v>4.9461992900206777E-6</v>
      </c>
      <c r="JU13" s="26">
        <f t="shared" si="19"/>
        <v>4.6366569142613861E-6</v>
      </c>
      <c r="JV13" s="26">
        <f t="shared" si="19"/>
        <v>4.3464862776441261E-6</v>
      </c>
      <c r="JW13" s="26">
        <f t="shared" si="19"/>
        <v>4.0744750606069146E-6</v>
      </c>
      <c r="JX13" s="26">
        <f t="shared" si="19"/>
        <v>3.8194868128068595E-6</v>
      </c>
      <c r="JY13" s="26">
        <f t="shared" si="19"/>
        <v>3.5804562050828882E-6</v>
      </c>
      <c r="JZ13" s="26">
        <f t="shared" si="19"/>
        <v>3.3563845785595744E-6</v>
      </c>
      <c r="KA13" s="26">
        <f t="shared" si="19"/>
        <v>3.1463357722962837E-6</v>
      </c>
      <c r="KB13" s="26">
        <f t="shared" si="19"/>
        <v>2.9494322120499348E-6</v>
      </c>
      <c r="KC13" s="26">
        <f t="shared" si="19"/>
        <v>2.7648512438101568E-6</v>
      </c>
      <c r="KD13" s="26">
        <f t="shared" si="19"/>
        <v>2.5918216967887302E-6</v>
      </c>
      <c r="KE13" s="19">
        <f t="shared" si="19"/>
        <v>2.4296206615034928E-6</v>
      </c>
    </row>
    <row r="14" spans="1:299" x14ac:dyDescent="0.25">
      <c r="A14" s="192"/>
      <c r="B14" s="66">
        <f>A6</f>
        <v>3</v>
      </c>
      <c r="C14" s="69">
        <f t="shared" ref="C14:BN14" si="20">IF(C$11&gt;(1.25*$C6),4.34*$D6*EXP((-1.3*C$11)/$C6),($D6/2)*(1-COS((PI()*C$11)/$C6)))</f>
        <v>0</v>
      </c>
      <c r="D14" s="26">
        <f t="shared" si="20"/>
        <v>0.7517934589112788</v>
      </c>
      <c r="E14" s="26">
        <f t="shared" si="20"/>
        <v>2.9946579602107297</v>
      </c>
      <c r="F14" s="26">
        <f t="shared" si="20"/>
        <v>6.6912542421879477</v>
      </c>
      <c r="G14" s="26">
        <f t="shared" si="20"/>
        <v>11.780041281776008</v>
      </c>
      <c r="H14" s="26">
        <f t="shared" si="20"/>
        <v>18.17630083097124</v>
      </c>
      <c r="I14" s="26">
        <f t="shared" si="20"/>
        <v>25.773547808246555</v>
      </c>
      <c r="J14" s="26">
        <f t="shared" si="20"/>
        <v>34.445303064728407</v>
      </c>
      <c r="K14" s="26">
        <f t="shared" si="20"/>
        <v>44.047199012083745</v>
      </c>
      <c r="L14" s="26">
        <f t="shared" si="20"/>
        <v>54.419383057573867</v>
      </c>
      <c r="M14" s="26">
        <f t="shared" si="20"/>
        <v>65.389178833830698</v>
      </c>
      <c r="N14" s="26">
        <f t="shared" si="20"/>
        <v>76.773960919139355</v>
      </c>
      <c r="O14" s="26">
        <f t="shared" si="20"/>
        <v>88.38419518981415</v>
      </c>
      <c r="P14" s="26">
        <f t="shared" si="20"/>
        <v>100.02659418881056</v>
      </c>
      <c r="Q14" s="26">
        <f t="shared" si="20"/>
        <v>111.50733497991965</v>
      </c>
      <c r="R14" s="26">
        <f t="shared" si="20"/>
        <v>122.63528591663304</v>
      </c>
      <c r="S14" s="26">
        <f t="shared" si="20"/>
        <v>133.22518860635245</v>
      </c>
      <c r="T14" s="26">
        <f t="shared" si="20"/>
        <v>143.10074209652814</v>
      </c>
      <c r="U14" s="26">
        <f t="shared" si="20"/>
        <v>152.09753793712167</v>
      </c>
      <c r="V14" s="26">
        <f t="shared" si="20"/>
        <v>160.06579725640339</v>
      </c>
      <c r="W14" s="26">
        <f t="shared" si="20"/>
        <v>166.87286428318143</v>
      </c>
      <c r="X14" s="26">
        <f t="shared" si="20"/>
        <v>172.40541480324399</v>
      </c>
      <c r="Y14" s="26">
        <f t="shared" si="20"/>
        <v>176.57134278358058</v>
      </c>
      <c r="Z14" s="26">
        <f t="shared" si="20"/>
        <v>179.30129375581635</v>
      </c>
      <c r="AA14" s="26">
        <f t="shared" si="20"/>
        <v>180.54981943105571</v>
      </c>
      <c r="AB14" s="26">
        <f t="shared" si="20"/>
        <v>180.29613432407956</v>
      </c>
      <c r="AC14" s="26">
        <f t="shared" si="20"/>
        <v>178.5444617905994</v>
      </c>
      <c r="AD14" s="26">
        <f t="shared" si="20"/>
        <v>175.32396371673028</v>
      </c>
      <c r="AE14" s="26">
        <f t="shared" si="20"/>
        <v>170.6882550312155</v>
      </c>
      <c r="AF14" s="26">
        <f t="shared" si="20"/>
        <v>164.71451112281417</v>
      </c>
      <c r="AG14" s="26">
        <f t="shared" si="20"/>
        <v>157.50218302258827</v>
      </c>
      <c r="AH14" s="26">
        <f t="shared" si="20"/>
        <v>149.61147135616417</v>
      </c>
      <c r="AI14" s="26">
        <f t="shared" si="20"/>
        <v>141.82768075392789</v>
      </c>
      <c r="AJ14" s="26">
        <f t="shared" si="20"/>
        <v>134.44885506240507</v>
      </c>
      <c r="AK14" s="26">
        <f t="shared" si="20"/>
        <v>127.4539252951225</v>
      </c>
      <c r="AL14" s="26">
        <f t="shared" si="20"/>
        <v>120.82291861537017</v>
      </c>
      <c r="AM14" s="26">
        <f t="shared" si="20"/>
        <v>114.53690130715036</v>
      </c>
      <c r="AN14" s="26">
        <f t="shared" si="20"/>
        <v>108.57792471315987</v>
      </c>
      <c r="AO14" s="26">
        <f t="shared" si="20"/>
        <v>102.92897398544018</v>
      </c>
      <c r="AP14" s="26">
        <f t="shared" si="20"/>
        <v>97.573919502362401</v>
      </c>
      <c r="AQ14" s="26">
        <f t="shared" si="20"/>
        <v>92.497470813225448</v>
      </c>
      <c r="AR14" s="26">
        <f t="shared" si="20"/>
        <v>87.685132978965214</v>
      </c>
      <c r="AS14" s="26">
        <f t="shared" si="20"/>
        <v>83.123165184311972</v>
      </c>
      <c r="AT14" s="26">
        <f t="shared" si="20"/>
        <v>78.798541503220648</v>
      </c>
      <c r="AU14" s="26">
        <f t="shared" si="20"/>
        <v>74.698913705546261</v>
      </c>
      <c r="AV14" s="26">
        <f t="shared" si="20"/>
        <v>70.812575998764984</v>
      </c>
      <c r="AW14" s="26">
        <f t="shared" si="20"/>
        <v>67.128431604066989</v>
      </c>
      <c r="AX14" s="26">
        <f t="shared" si="20"/>
        <v>63.63596107138499</v>
      </c>
      <c r="AY14" s="26">
        <f t="shared" si="20"/>
        <v>60.325192242886899</v>
      </c>
      <c r="AZ14" s="26">
        <f t="shared" si="20"/>
        <v>57.186671779168925</v>
      </c>
      <c r="BA14" s="26">
        <f t="shared" si="20"/>
        <v>54.211438166846513</v>
      </c>
      <c r="BB14" s="26">
        <f t="shared" si="20"/>
        <v>51.390996130471706</v>
      </c>
      <c r="BC14" s="26">
        <f t="shared" si="20"/>
        <v>48.717292375713164</v>
      </c>
      <c r="BD14" s="26">
        <f t="shared" si="20"/>
        <v>46.182692594539027</v>
      </c>
      <c r="BE14" s="26">
        <f t="shared" si="20"/>
        <v>43.779959666743842</v>
      </c>
      <c r="BF14" s="26">
        <f t="shared" si="20"/>
        <v>41.502232995578112</v>
      </c>
      <c r="BG14" s="26">
        <f t="shared" si="20"/>
        <v>39.34300891847667</v>
      </c>
      <c r="BH14" s="26">
        <f t="shared" si="20"/>
        <v>37.296122136952341</v>
      </c>
      <c r="BI14" s="26">
        <f t="shared" si="20"/>
        <v>35.355728112630729</v>
      </c>
      <c r="BJ14" s="26">
        <f t="shared" si="20"/>
        <v>33.516286379161144</v>
      </c>
      <c r="BK14" s="26">
        <f t="shared" si="20"/>
        <v>31.77254472235385</v>
      </c>
      <c r="BL14" s="26">
        <f t="shared" si="20"/>
        <v>30.119524183372302</v>
      </c>
      <c r="BM14" s="26">
        <f t="shared" si="20"/>
        <v>28.552504842159841</v>
      </c>
      <c r="BN14" s="26">
        <f t="shared" si="20"/>
        <v>27.067012340507805</v>
      </c>
      <c r="BO14" s="26">
        <f t="shared" ref="BO14:DZ14" si="21">IF(BO$11&gt;(1.25*$C6),4.34*$D6*EXP((-1.3*BO$11)/$C6),($D6/2)*(1-COS((PI()*BO$11)/$C6)))</f>
        <v>25.65880510628374</v>
      </c>
      <c r="BP14" s="26">
        <f t="shared" si="21"/>
        <v>24.323862242340869</v>
      </c>
      <c r="BQ14" s="26">
        <f t="shared" si="21"/>
        <v>23.058372045527676</v>
      </c>
      <c r="BR14" s="26">
        <f t="shared" si="21"/>
        <v>21.858721123015371</v>
      </c>
      <c r="BS14" s="26">
        <f t="shared" si="21"/>
        <v>20.721484074866915</v>
      </c>
      <c r="BT14" s="26">
        <f t="shared" si="21"/>
        <v>19.643413713387961</v>
      </c>
      <c r="BU14" s="26">
        <f t="shared" si="21"/>
        <v>18.621431791332569</v>
      </c>
      <c r="BV14" s="26">
        <f t="shared" si="21"/>
        <v>17.652620212489776</v>
      </c>
      <c r="BW14" s="26">
        <f t="shared" si="21"/>
        <v>16.734212699554348</v>
      </c>
      <c r="BX14" s="26">
        <f t="shared" si="21"/>
        <v>15.863586895490645</v>
      </c>
      <c r="BY14" s="26">
        <f t="shared" si="21"/>
        <v>15.038256875836428</v>
      </c>
      <c r="BZ14" s="26">
        <f t="shared" si="21"/>
        <v>14.25586605056681</v>
      </c>
      <c r="CA14" s="26">
        <f t="shared" si="21"/>
        <v>13.514180435250724</v>
      </c>
      <c r="CB14" s="26">
        <f t="shared" si="21"/>
        <v>12.811082272286924</v>
      </c>
      <c r="CC14" s="26">
        <f t="shared" si="21"/>
        <v>12.144563984005996</v>
      </c>
      <c r="CD14" s="26">
        <f t="shared" si="21"/>
        <v>11.512722440372459</v>
      </c>
      <c r="CE14" s="26">
        <f t="shared" si="21"/>
        <v>10.913753524919478</v>
      </c>
      <c r="CF14" s="26">
        <f t="shared" si="21"/>
        <v>10.34594698339995</v>
      </c>
      <c r="CG14" s="26">
        <f t="shared" si="21"/>
        <v>9.8076815404452926</v>
      </c>
      <c r="CH14" s="26">
        <f t="shared" si="21"/>
        <v>9.2974202702883542</v>
      </c>
      <c r="CI14" s="26">
        <f t="shared" si="21"/>
        <v>8.8137062083323094</v>
      </c>
      <c r="CJ14" s="26">
        <f t="shared" si="21"/>
        <v>8.3551581910350894</v>
      </c>
      <c r="CK14" s="26">
        <f t="shared" si="21"/>
        <v>7.920466912230971</v>
      </c>
      <c r="CL14" s="26">
        <f t="shared" si="21"/>
        <v>7.5083911846286373</v>
      </c>
      <c r="CM14" s="26">
        <f t="shared" si="21"/>
        <v>7.1177543958111853</v>
      </c>
      <c r="CN14" s="26">
        <f t="shared" si="21"/>
        <v>6.7474411486187353</v>
      </c>
      <c r="CO14" s="26">
        <f t="shared" si="21"/>
        <v>6.3963940763208509</v>
      </c>
      <c r="CP14" s="26">
        <f t="shared" si="21"/>
        <v>6.0636108234849715</v>
      </c>
      <c r="CQ14" s="26">
        <f t="shared" si="21"/>
        <v>5.7481411839203576</v>
      </c>
      <c r="CR14" s="26">
        <f t="shared" si="21"/>
        <v>5.4490843875252901</v>
      </c>
      <c r="CS14" s="26">
        <f t="shared" si="21"/>
        <v>5.1655865282906852</v>
      </c>
      <c r="CT14" s="26">
        <f t="shared" si="21"/>
        <v>4.8968381261161689</v>
      </c>
      <c r="CU14" s="26">
        <f t="shared" si="21"/>
        <v>4.6420718154768137</v>
      </c>
      <c r="CV14" s="26">
        <f t="shared" si="21"/>
        <v>4.4005601543409059</v>
      </c>
      <c r="CW14" s="26">
        <f t="shared" si="21"/>
        <v>4.1716135470824884</v>
      </c>
      <c r="CX14" s="26">
        <f t="shared" si="21"/>
        <v>3.9545782754578798</v>
      </c>
      <c r="CY14" s="26">
        <f t="shared" si="21"/>
        <v>3.748834632024022</v>
      </c>
      <c r="CZ14" s="26">
        <f t="shared" si="21"/>
        <v>3.5537951506688796</v>
      </c>
      <c r="DA14" s="26">
        <f t="shared" si="21"/>
        <v>3.3689029292014667</v>
      </c>
      <c r="DB14" s="26">
        <f t="shared" si="21"/>
        <v>3.1936300392120454</v>
      </c>
      <c r="DC14" s="26">
        <f t="shared" si="21"/>
        <v>3.0274760186619756</v>
      </c>
      <c r="DD14" s="26">
        <f t="shared" si="21"/>
        <v>2.8699664428991811</v>
      </c>
      <c r="DE14" s="26">
        <f t="shared" si="21"/>
        <v>2.7206515700189353</v>
      </c>
      <c r="DF14" s="26">
        <f t="shared" si="21"/>
        <v>2.5791050567020579</v>
      </c>
      <c r="DG14" s="26">
        <f t="shared" si="21"/>
        <v>2.4449227408638112</v>
      </c>
      <c r="DH14" s="26">
        <f t="shared" si="21"/>
        <v>2.3177214876375478</v>
      </c>
      <c r="DI14" s="26">
        <f t="shared" si="21"/>
        <v>2.1971380953980129</v>
      </c>
      <c r="DJ14" s="26">
        <f t="shared" si="21"/>
        <v>2.0828282587006561</v>
      </c>
      <c r="DK14" s="26">
        <f t="shared" si="21"/>
        <v>1.9744655851757664</v>
      </c>
      <c r="DL14" s="26">
        <f t="shared" si="21"/>
        <v>1.8717406635703688</v>
      </c>
      <c r="DM14" s="26">
        <f t="shared" si="21"/>
        <v>1.7743601802768172</v>
      </c>
      <c r="DN14" s="26">
        <f t="shared" si="21"/>
        <v>1.6820460818254905</v>
      </c>
      <c r="DO14" s="26">
        <f t="shared" si="21"/>
        <v>1.5945347809502168</v>
      </c>
      <c r="DP14" s="26">
        <f t="shared" si="21"/>
        <v>1.5115764039595085</v>
      </c>
      <c r="DQ14" s="26">
        <f t="shared" si="21"/>
        <v>1.432934077264568</v>
      </c>
      <c r="DR14" s="26">
        <f t="shared" si="21"/>
        <v>1.3583832510268943</v>
      </c>
      <c r="DS14" s="26">
        <f t="shared" si="21"/>
        <v>1.2877110579942661</v>
      </c>
      <c r="DT14" s="26">
        <f t="shared" si="21"/>
        <v>1.2207157056943745</v>
      </c>
      <c r="DU14" s="26">
        <f t="shared" si="21"/>
        <v>1.1572059002506045</v>
      </c>
      <c r="DV14" s="26">
        <f t="shared" si="21"/>
        <v>1.0970003001747921</v>
      </c>
      <c r="DW14" s="26">
        <f t="shared" si="21"/>
        <v>1.0399269985773263</v>
      </c>
      <c r="DX14" s="26">
        <f t="shared" si="21"/>
        <v>0.98582303231615587</v>
      </c>
      <c r="DY14" s="26">
        <f t="shared" si="21"/>
        <v>0.934533916683149</v>
      </c>
      <c r="DZ14" s="26">
        <f t="shared" si="21"/>
        <v>0.88591320429918718</v>
      </c>
      <c r="EA14" s="26">
        <f t="shared" ref="EA14:GL14" si="22">IF(EA$11&gt;(1.25*$C6),4.34*$D6*EXP((-1.3*EA$11)/$C6),($D6/2)*(1-COS((PI()*EA$11)/$C6)))</f>
        <v>0.8398220669584886</v>
      </c>
      <c r="EB14" s="26">
        <f t="shared" si="22"/>
        <v>0.79612889922818642</v>
      </c>
      <c r="EC14" s="26">
        <f t="shared" si="22"/>
        <v>0.75470894267132071</v>
      </c>
      <c r="ED14" s="26">
        <f t="shared" si="22"/>
        <v>0.71544392962025627</v>
      </c>
      <c r="EE14" s="26">
        <f t="shared" si="22"/>
        <v>0.67822174548339986</v>
      </c>
      <c r="EF14" s="26">
        <f t="shared" si="22"/>
        <v>0.64293610862097961</v>
      </c>
      <c r="EG14" s="26">
        <f t="shared" si="22"/>
        <v>0.60948626687583263</v>
      </c>
      <c r="EH14" s="26">
        <f t="shared" si="22"/>
        <v>0.57777670989268937</v>
      </c>
      <c r="EI14" s="26">
        <f t="shared" si="22"/>
        <v>0.54771689640454102</v>
      </c>
      <c r="EJ14" s="26">
        <f t="shared" si="22"/>
        <v>0.51922099570739133</v>
      </c>
      <c r="EK14" s="26">
        <f t="shared" si="22"/>
        <v>0.49220764258522476</v>
      </c>
      <c r="EL14" s="26">
        <f t="shared" si="22"/>
        <v>0.46659970498541908</v>
      </c>
      <c r="EM14" s="26">
        <f t="shared" si="22"/>
        <v>0.44232406378123923</v>
      </c>
      <c r="EN14" s="26">
        <f t="shared" si="22"/>
        <v>0.41931140399255828</v>
      </c>
      <c r="EO14" s="26">
        <f t="shared" si="22"/>
        <v>0.39749601686867975</v>
      </c>
      <c r="EP14" s="26">
        <f t="shared" si="22"/>
        <v>0.37681561226813159</v>
      </c>
      <c r="EQ14" s="26">
        <f t="shared" si="22"/>
        <v>0.3572111407997226</v>
      </c>
      <c r="ER14" s="26">
        <f t="shared" si="22"/>
        <v>0.33862662521701137</v>
      </c>
      <c r="ES14" s="26">
        <f t="shared" si="22"/>
        <v>0.321009000584764</v>
      </c>
      <c r="ET14" s="26">
        <f t="shared" si="22"/>
        <v>0.30430796276102223</v>
      </c>
      <c r="EU14" s="26">
        <f t="shared" si="22"/>
        <v>0.28847582476215122</v>
      </c>
      <c r="EV14" s="26">
        <f t="shared" si="22"/>
        <v>0.27346738060073711</v>
      </c>
      <c r="EW14" s="26">
        <f t="shared" si="22"/>
        <v>0.25923977620754968</v>
      </c>
      <c r="EX14" s="26">
        <f t="shared" si="22"/>
        <v>0.24575238706900931</v>
      </c>
      <c r="EY14" s="26">
        <f t="shared" si="22"/>
        <v>0.2329667022307719</v>
      </c>
      <c r="EZ14" s="26">
        <f t="shared" si="22"/>
        <v>0.22084621433622414</v>
      </c>
      <c r="FA14" s="26">
        <f t="shared" si="22"/>
        <v>0.20935631538591254</v>
      </c>
      <c r="FB14" s="26">
        <f t="shared" si="22"/>
        <v>0.19846419792026543</v>
      </c>
      <c r="FC14" s="26">
        <f t="shared" si="22"/>
        <v>0.1881387613434499</v>
      </c>
      <c r="FD14" s="26">
        <f t="shared" si="22"/>
        <v>0.17835052312089203</v>
      </c>
      <c r="FE14" s="26">
        <f t="shared" si="22"/>
        <v>0.16907153459689386</v>
      </c>
      <c r="FF14" s="26">
        <f t="shared" si="22"/>
        <v>0.16027530119198288</v>
      </c>
      <c r="FG14" s="26">
        <f t="shared" si="22"/>
        <v>0.15193670675212978</v>
      </c>
      <c r="FH14" s="26">
        <f t="shared" si="22"/>
        <v>0.14403194183382637</v>
      </c>
      <c r="FI14" s="26">
        <f t="shared" si="22"/>
        <v>0.13653843572025395</v>
      </c>
      <c r="FJ14" s="26">
        <f t="shared" si="22"/>
        <v>0.12943479197442581</v>
      </c>
      <c r="FK14" s="26">
        <f t="shared" si="22"/>
        <v>0.12270072734528706</v>
      </c>
      <c r="FL14" s="26">
        <f t="shared" si="22"/>
        <v>0.116317013852328</v>
      </c>
      <c r="FM14" s="26">
        <f t="shared" si="22"/>
        <v>0.11026542388334372</v>
      </c>
      <c r="FN14" s="26">
        <f t="shared" si="22"/>
        <v>0.10452867814857615</v>
      </c>
      <c r="FO14" s="26">
        <f t="shared" si="22"/>
        <v>9.9090396342630116E-2</v>
      </c>
      <c r="FP14" s="26">
        <f t="shared" si="22"/>
        <v>9.3935050373286047E-2</v>
      </c>
      <c r="FQ14" s="26">
        <f t="shared" si="22"/>
        <v>8.9047920023664948E-2</v>
      </c>
      <c r="FR14" s="26">
        <f t="shared" si="22"/>
        <v>8.4415050921142501E-2</v>
      </c>
      <c r="FS14" s="26">
        <f t="shared" si="22"/>
        <v>8.0023214693002789E-2</v>
      </c>
      <c r="FT14" s="26">
        <f t="shared" si="22"/>
        <v>7.5859871195061379E-2</v>
      </c>
      <c r="FU14" s="26">
        <f t="shared" si="22"/>
        <v>7.1913132705408472E-2</v>
      </c>
      <c r="FV14" s="26">
        <f t="shared" si="22"/>
        <v>6.8171729981033297E-2</v>
      </c>
      <c r="FW14" s="26">
        <f t="shared" si="22"/>
        <v>6.4624980080410149E-2</v>
      </c>
      <c r="FX14" s="26">
        <f t="shared" si="22"/>
        <v>6.1262755860169035E-2</v>
      </c>
      <c r="FY14" s="26">
        <f t="shared" si="22"/>
        <v>5.8075457058753728E-2</v>
      </c>
      <c r="FZ14" s="26">
        <f t="shared" si="22"/>
        <v>5.5053982884501654E-2</v>
      </c>
      <c r="GA14" s="26">
        <f t="shared" si="22"/>
        <v>5.2189706029875327E-2</v>
      </c>
      <c r="GB14" s="26">
        <f t="shared" si="22"/>
        <v>4.9474448037647306E-2</v>
      </c>
      <c r="GC14" s="26">
        <f t="shared" si="22"/>
        <v>4.6900455948701771E-2</v>
      </c>
      <c r="GD14" s="26">
        <f t="shared" si="22"/>
        <v>4.4460380164773175E-2</v>
      </c>
      <c r="GE14" s="26">
        <f t="shared" si="22"/>
        <v>4.2147253462913779E-2</v>
      </c>
      <c r="GF14" s="26">
        <f t="shared" si="22"/>
        <v>3.9954471101769098E-2</v>
      </c>
      <c r="GG14" s="26">
        <f t="shared" si="22"/>
        <v>3.7875771962858053E-2</v>
      </c>
      <c r="GH14" s="26">
        <f t="shared" si="22"/>
        <v>3.5905220673010094E-2</v>
      </c>
      <c r="GI14" s="26">
        <f t="shared" si="22"/>
        <v>3.403719065691279E-2</v>
      </c>
      <c r="GJ14" s="26">
        <f t="shared" si="22"/>
        <v>3.226634807137941E-2</v>
      </c>
      <c r="GK14" s="26">
        <f t="shared" si="22"/>
        <v>3.058763657546348E-2</v>
      </c>
      <c r="GL14" s="26">
        <f t="shared" si="22"/>
        <v>2.8996262892934006E-2</v>
      </c>
      <c r="GM14" s="26">
        <f t="shared" ref="GM14:IX14" si="23">IF(GM$11&gt;(1.25*$C6),4.34*$D6*EXP((-1.3*GM$11)/$C6),($D6/2)*(1-COS((PI()*GM$11)/$C6)))</f>
        <v>2.7487683125887327E-2</v>
      </c>
      <c r="GN14" s="26">
        <f t="shared" si="23"/>
        <v>2.6057589780416668E-2</v>
      </c>
      <c r="GO14" s="26">
        <f t="shared" si="23"/>
        <v>2.4701899467292919E-2</v>
      </c>
      <c r="GP14" s="26">
        <f t="shared" si="23"/>
        <v>2.3416741242539101E-2</v>
      </c>
      <c r="GQ14" s="26">
        <f t="shared" si="23"/>
        <v>2.2198445554605106E-2</v>
      </c>
      <c r="GR14" s="26">
        <f t="shared" si="23"/>
        <v>2.1043533766585475E-2</v>
      </c>
      <c r="GS14" s="26">
        <f t="shared" si="23"/>
        <v>1.994870822356112E-2</v>
      </c>
      <c r="GT14" s="26">
        <f t="shared" si="23"/>
        <v>1.8910842836704127E-2</v>
      </c>
      <c r="GU14" s="26">
        <f t="shared" si="23"/>
        <v>1.7926974157261147E-2</v>
      </c>
      <c r="GV14" s="26">
        <f t="shared" si="23"/>
        <v>1.6994292914927593E-2</v>
      </c>
      <c r="GW14" s="26">
        <f t="shared" si="23"/>
        <v>1.6110135996452009E-2</v>
      </c>
      <c r="GX14" s="26">
        <f t="shared" si="23"/>
        <v>1.527197884156771E-2</v>
      </c>
      <c r="GY14" s="26">
        <f t="shared" si="23"/>
        <v>1.4477428234538707E-2</v>
      </c>
      <c r="GZ14" s="26">
        <f t="shared" si="23"/>
        <v>1.3724215470737449E-2</v>
      </c>
      <c r="HA14" s="26">
        <f t="shared" si="23"/>
        <v>1.3010189878743354E-2</v>
      </c>
      <c r="HB14" s="26">
        <f t="shared" si="23"/>
        <v>1.2333312679465009E-2</v>
      </c>
      <c r="HC14" s="26">
        <f t="shared" si="23"/>
        <v>1.1691651164751845E-2</v>
      </c>
      <c r="HD14" s="26">
        <f t="shared" si="23"/>
        <v>1.1083373178873517E-2</v>
      </c>
      <c r="HE14" s="26">
        <f t="shared" si="23"/>
        <v>1.0506741887109677E-2</v>
      </c>
      <c r="HF14" s="26">
        <f t="shared" si="23"/>
        <v>9.9601108165127145E-3</v>
      </c>
      <c r="HG14" s="26">
        <f t="shared" si="23"/>
        <v>9.4419191546832367E-3</v>
      </c>
      <c r="HH14" s="26">
        <f t="shared" si="23"/>
        <v>8.9506872931347375E-3</v>
      </c>
      <c r="HI14" s="26">
        <f t="shared" si="23"/>
        <v>8.4850126025222683E-3</v>
      </c>
      <c r="HJ14" s="26">
        <f t="shared" si="23"/>
        <v>8.0435654276720062E-3</v>
      </c>
      <c r="HK14" s="26">
        <f t="shared" si="23"/>
        <v>7.6250852909762147E-3</v>
      </c>
      <c r="HL14" s="26">
        <f t="shared" si="23"/>
        <v>7.2283772933130139E-3</v>
      </c>
      <c r="HM14" s="26">
        <f t="shared" si="23"/>
        <v>6.8523087022143679E-3</v>
      </c>
      <c r="HN14" s="26">
        <f t="shared" si="23"/>
        <v>6.4958057175405204E-3</v>
      </c>
      <c r="HO14" s="26">
        <f t="shared" si="23"/>
        <v>6.1578504054256014E-3</v>
      </c>
      <c r="HP14" s="26">
        <f t="shared" si="23"/>
        <v>5.837477791739959E-3</v>
      </c>
      <c r="HQ14" s="26">
        <f t="shared" si="23"/>
        <v>5.533773106770049E-3</v>
      </c>
      <c r="HR14" s="26">
        <f t="shared" si="23"/>
        <v>5.2458691732485095E-3</v>
      </c>
      <c r="HS14" s="26">
        <f t="shared" si="23"/>
        <v>4.9729439302764198E-3</v>
      </c>
      <c r="HT14" s="26">
        <f t="shared" si="23"/>
        <v>4.7142180860676904E-3</v>
      </c>
      <c r="HU14" s="26">
        <f t="shared" si="23"/>
        <v>4.4689528928134143E-3</v>
      </c>
      <c r="HV14" s="26">
        <f t="shared" si="23"/>
        <v>4.2364480373126758E-3</v>
      </c>
      <c r="HW14" s="26">
        <f t="shared" si="23"/>
        <v>4.0160396413468661E-3</v>
      </c>
      <c r="HX14" s="26">
        <f t="shared" si="23"/>
        <v>3.80709836608792E-3</v>
      </c>
      <c r="HY14" s="26">
        <f t="shared" si="23"/>
        <v>3.6090276151279368E-3</v>
      </c>
      <c r="HZ14" s="26">
        <f t="shared" si="23"/>
        <v>3.4212618309992005E-3</v>
      </c>
      <c r="IA14" s="26">
        <f t="shared" si="23"/>
        <v>3.2432648803206975E-3</v>
      </c>
      <c r="IB14" s="26">
        <f t="shared" si="23"/>
        <v>3.0745285229600685E-3</v>
      </c>
      <c r="IC14" s="26">
        <f t="shared" si="23"/>
        <v>2.9145709608400291E-3</v>
      </c>
      <c r="ID14" s="26">
        <f t="shared" si="23"/>
        <v>2.762935462245604E-3</v>
      </c>
      <c r="IE14" s="26">
        <f t="shared" si="23"/>
        <v>2.6191890577041002E-3</v>
      </c>
      <c r="IF14" s="26">
        <f t="shared" si="23"/>
        <v>2.4829213037141427E-3</v>
      </c>
      <c r="IG14" s="26">
        <f t="shared" si="23"/>
        <v>2.3537431107938027E-3</v>
      </c>
      <c r="IH14" s="26">
        <f t="shared" si="23"/>
        <v>2.2312856325015112E-3</v>
      </c>
      <c r="II14" s="26">
        <f t="shared" si="23"/>
        <v>2.1151992122575426E-3</v>
      </c>
      <c r="IJ14" s="26">
        <f t="shared" si="23"/>
        <v>2.0051523849588982E-3</v>
      </c>
      <c r="IK14" s="26">
        <f t="shared" si="23"/>
        <v>1.9008309305368724E-3</v>
      </c>
      <c r="IL14" s="26">
        <f t="shared" si="23"/>
        <v>1.8019369767548754E-3</v>
      </c>
      <c r="IM14" s="26">
        <f t="shared" si="23"/>
        <v>1.7081881486847555E-3</v>
      </c>
      <c r="IN14" s="26">
        <f t="shared" si="23"/>
        <v>1.6193167624330221E-3</v>
      </c>
      <c r="IO14" s="26">
        <f t="shared" si="23"/>
        <v>1.5350690608148495E-3</v>
      </c>
      <c r="IP14" s="26">
        <f t="shared" si="23"/>
        <v>1.4552044887934338E-3</v>
      </c>
      <c r="IQ14" s="26">
        <f t="shared" si="23"/>
        <v>1.3794950066158445E-3</v>
      </c>
      <c r="IR14" s="26">
        <f t="shared" si="23"/>
        <v>1.3077244386841501E-3</v>
      </c>
      <c r="IS14" s="26">
        <f t="shared" si="23"/>
        <v>1.2396878563026277E-3</v>
      </c>
      <c r="IT14" s="26">
        <f t="shared" si="23"/>
        <v>1.1751909925385958E-3</v>
      </c>
      <c r="IU14" s="26">
        <f t="shared" si="23"/>
        <v>1.1140496875261055E-3</v>
      </c>
      <c r="IV14" s="26">
        <f t="shared" si="23"/>
        <v>1.0560893626286477E-3</v>
      </c>
      <c r="IW14" s="26">
        <f t="shared" si="23"/>
        <v>1.0011445219594369E-3</v>
      </c>
      <c r="IX14" s="26">
        <f t="shared" si="23"/>
        <v>9.4905827983595228E-4</v>
      </c>
      <c r="IY14" s="26">
        <f t="shared" ref="IY14:KE14" si="24">IF(IY$11&gt;(1.25*$C6),4.34*$D6*EXP((-1.3*IY$11)/$C6),($D6/2)*(1-COS((PI()*IY$11)/$C6)))</f>
        <v>8.9968191281944475E-4</v>
      </c>
      <c r="IZ14" s="26">
        <f t="shared" si="24"/>
        <v>8.5287443506037075E-4</v>
      </c>
      <c r="JA14" s="26">
        <f t="shared" si="24"/>
        <v>8.085021957371794E-4</v>
      </c>
      <c r="JB14" s="26">
        <f t="shared" si="24"/>
        <v>7.6643849743903954E-4</v>
      </c>
      <c r="JC14" s="26">
        <f t="shared" si="24"/>
        <v>7.2656323440285179E-4</v>
      </c>
      <c r="JD14" s="26">
        <f t="shared" si="24"/>
        <v>6.8876254957159254E-4</v>
      </c>
      <c r="JE14" s="26">
        <f t="shared" si="24"/>
        <v>6.5292850949477991E-4</v>
      </c>
      <c r="JF14" s="26">
        <f t="shared" si="24"/>
        <v>6.1895879614279478E-4</v>
      </c>
      <c r="JG14" s="26">
        <f t="shared" si="24"/>
        <v>5.8675641475508392E-4</v>
      </c>
      <c r="JH14" s="26">
        <f t="shared" si="24"/>
        <v>5.5622941688805618E-4</v>
      </c>
      <c r="JI14" s="26">
        <f t="shared" si="24"/>
        <v>5.2729063787188251E-4</v>
      </c>
      <c r="JJ14" s="26">
        <f t="shared" si="24"/>
        <v>4.998574479265507E-4</v>
      </c>
      <c r="JK14" s="26">
        <f t="shared" si="24"/>
        <v>4.7385151622652665E-4</v>
      </c>
      <c r="JL14" s="26">
        <f t="shared" si="24"/>
        <v>4.4919858724035974E-4</v>
      </c>
      <c r="JM14" s="26">
        <f t="shared" si="24"/>
        <v>4.2582826870659121E-4</v>
      </c>
      <c r="JN14" s="26">
        <f t="shared" si="24"/>
        <v>4.036738306405802E-4</v>
      </c>
      <c r="JO14" s="26">
        <f t="shared" si="24"/>
        <v>3.8267201479833912E-4</v>
      </c>
      <c r="JP14" s="26">
        <f t="shared" si="24"/>
        <v>3.6276285405333704E-4</v>
      </c>
      <c r="JQ14" s="26">
        <f t="shared" si="24"/>
        <v>3.4388950117053053E-4</v>
      </c>
      <c r="JR14" s="26">
        <f t="shared" si="24"/>
        <v>3.2599806648871642E-4</v>
      </c>
      <c r="JS14" s="26">
        <f t="shared" si="24"/>
        <v>3.0903746404773569E-4</v>
      </c>
      <c r="JT14" s="26">
        <f t="shared" si="24"/>
        <v>2.9295926572116997E-4</v>
      </c>
      <c r="JU14" s="26">
        <f t="shared" si="24"/>
        <v>2.7771756293803286E-4</v>
      </c>
      <c r="JV14" s="26">
        <f t="shared" si="24"/>
        <v>2.6326883559862419E-4</v>
      </c>
      <c r="JW14" s="26">
        <f t="shared" si="24"/>
        <v>2.4957182781025825E-4</v>
      </c>
      <c r="JX14" s="26">
        <f t="shared" si="24"/>
        <v>2.3658743008805522E-4</v>
      </c>
      <c r="JY14" s="26">
        <f t="shared" si="24"/>
        <v>2.2427856768443197E-4</v>
      </c>
      <c r="JZ14" s="26">
        <f t="shared" si="24"/>
        <v>2.1261009472844312E-4</v>
      </c>
      <c r="KA14" s="26">
        <f t="shared" si="24"/>
        <v>2.0154869387270155E-4</v>
      </c>
      <c r="KB14" s="26">
        <f t="shared" si="24"/>
        <v>1.9106278116133845E-4</v>
      </c>
      <c r="KC14" s="26">
        <f t="shared" si="24"/>
        <v>1.8112241584736894E-4</v>
      </c>
      <c r="KD14" s="26">
        <f t="shared" si="24"/>
        <v>1.7169921490196226E-4</v>
      </c>
      <c r="KE14" s="19">
        <f t="shared" si="24"/>
        <v>1.627662719715124E-4</v>
      </c>
    </row>
    <row r="15" spans="1:299" ht="15.75" thickBot="1" x14ac:dyDescent="0.3">
      <c r="A15" s="193"/>
      <c r="B15" s="67">
        <f>A7</f>
        <v>4</v>
      </c>
      <c r="C15" s="70">
        <f t="shared" ref="C15:BN15" si="25">IF(C$11&gt;(1.25*$C7),4.34*$D7*EXP((-1.3*C$11)/$C7),($D7/2)*(1-COS((PI()*C$11)/$C7)))</f>
        <v>0</v>
      </c>
      <c r="D15" s="29">
        <f t="shared" si="25"/>
        <v>0.56412002363972236</v>
      </c>
      <c r="E15" s="29">
        <f t="shared" si="25"/>
        <v>2.2411074032248348</v>
      </c>
      <c r="F15" s="29">
        <f t="shared" si="25"/>
        <v>4.9852629820561187</v>
      </c>
      <c r="G15" s="29">
        <f t="shared" si="25"/>
        <v>8.7218064741691901</v>
      </c>
      <c r="H15" s="29">
        <f t="shared" si="25"/>
        <v>13.348914282894079</v>
      </c>
      <c r="I15" s="29">
        <f t="shared" si="25"/>
        <v>18.740494269798948</v>
      </c>
      <c r="J15" s="29">
        <f t="shared" si="25"/>
        <v>24.749621859495011</v>
      </c>
      <c r="K15" s="29">
        <f t="shared" si="25"/>
        <v>31.212543843884148</v>
      </c>
      <c r="L15" s="29">
        <f t="shared" si="25"/>
        <v>37.953140779197817</v>
      </c>
      <c r="M15" s="29">
        <f t="shared" si="25"/>
        <v>44.787726372179975</v>
      </c>
      <c r="N15" s="29">
        <f t="shared" si="25"/>
        <v>51.530053068561521</v>
      </c>
      <c r="O15" s="29">
        <f t="shared" si="25"/>
        <v>57.996387437807336</v>
      </c>
      <c r="P15" s="29">
        <f t="shared" si="25"/>
        <v>64.010517046116789</v>
      </c>
      <c r="Q15" s="29">
        <f t="shared" si="25"/>
        <v>69.408552376654285</v>
      </c>
      <c r="R15" s="29">
        <f t="shared" si="25"/>
        <v>74.04339294110305</v>
      </c>
      <c r="S15" s="29">
        <f t="shared" si="25"/>
        <v>77.788735877671058</v>
      </c>
      <c r="T15" s="29">
        <f t="shared" si="25"/>
        <v>80.542517798264797</v>
      </c>
      <c r="U15" s="29">
        <f t="shared" si="25"/>
        <v>82.229696091928091</v>
      </c>
      <c r="V15" s="29">
        <f t="shared" si="25"/>
        <v>82.80429389195325</v>
      </c>
      <c r="W15" s="29">
        <f t="shared" si="25"/>
        <v>82.250652979785954</v>
      </c>
      <c r="X15" s="29">
        <f t="shared" si="25"/>
        <v>80.583860483157892</v>
      </c>
      <c r="Y15" s="29">
        <f t="shared" si="25"/>
        <v>77.849337740604923</v>
      </c>
      <c r="Z15" s="29">
        <f t="shared" si="25"/>
        <v>74.121602536119198</v>
      </c>
      <c r="AA15" s="29">
        <f t="shared" si="25"/>
        <v>69.620127518448626</v>
      </c>
      <c r="AB15" s="29">
        <f t="shared" si="25"/>
        <v>65.018130796631908</v>
      </c>
      <c r="AC15" s="29">
        <f t="shared" si="25"/>
        <v>60.720333084246796</v>
      </c>
      <c r="AD15" s="29">
        <f t="shared" si="25"/>
        <v>56.706626362332592</v>
      </c>
      <c r="AE15" s="29">
        <f t="shared" si="25"/>
        <v>52.958231782681942</v>
      </c>
      <c r="AF15" s="29">
        <f t="shared" si="25"/>
        <v>49.457611807624737</v>
      </c>
      <c r="AG15" s="29">
        <f t="shared" si="25"/>
        <v>46.188388157506331</v>
      </c>
      <c r="AH15" s="29">
        <f t="shared" si="25"/>
        <v>43.135265181962858</v>
      </c>
      <c r="AI15" s="29">
        <f t="shared" si="25"/>
        <v>40.283958296472257</v>
      </c>
      <c r="AJ15" s="29">
        <f t="shared" si="25"/>
        <v>37.621127149358365</v>
      </c>
      <c r="AK15" s="29">
        <f t="shared" si="25"/>
        <v>35.134313206558296</v>
      </c>
      <c r="AL15" s="29">
        <f t="shared" si="25"/>
        <v>32.811881462131851</v>
      </c>
      <c r="AM15" s="29">
        <f t="shared" si="25"/>
        <v>30.642966001795251</v>
      </c>
      <c r="AN15" s="29">
        <f t="shared" si="25"/>
        <v>28.617419164788469</v>
      </c>
      <c r="AO15" s="29">
        <f t="shared" si="25"/>
        <v>26.725764066220712</v>
      </c>
      <c r="AP15" s="29">
        <f t="shared" si="25"/>
        <v>24.95915025776133</v>
      </c>
      <c r="AQ15" s="29">
        <f t="shared" si="25"/>
        <v>23.309312319226802</v>
      </c>
      <c r="AR15" s="29">
        <f t="shared" si="25"/>
        <v>21.768531187327014</v>
      </c>
      <c r="AS15" s="29">
        <f t="shared" si="25"/>
        <v>20.329598040640413</v>
      </c>
      <c r="AT15" s="29">
        <f t="shared" si="25"/>
        <v>18.985780571847542</v>
      </c>
      <c r="AU15" s="29">
        <f t="shared" si="25"/>
        <v>17.730791489421335</v>
      </c>
      <c r="AV15" s="29">
        <f t="shared" si="25"/>
        <v>16.558759101403801</v>
      </c>
      <c r="AW15" s="29">
        <f t="shared" si="25"/>
        <v>15.464199843640023</v>
      </c>
      <c r="AX15" s="29">
        <f t="shared" si="25"/>
        <v>14.441992623937773</v>
      </c>
      <c r="AY15" s="29">
        <f t="shared" si="25"/>
        <v>13.487354862117373</v>
      </c>
      <c r="AZ15" s="29">
        <f t="shared" si="25"/>
        <v>12.595820113850856</v>
      </c>
      <c r="BA15" s="29">
        <f t="shared" si="25"/>
        <v>11.763217173599498</v>
      </c>
      <c r="BB15" s="29">
        <f t="shared" si="25"/>
        <v>10.985650558879103</v>
      </c>
      <c r="BC15" s="29">
        <f t="shared" si="25"/>
        <v>10.259482284545093</v>
      </c>
      <c r="BD15" s="29">
        <f t="shared" si="25"/>
        <v>9.5813148418252876</v>
      </c>
      <c r="BE15" s="29">
        <f t="shared" si="25"/>
        <v>8.947975302464501</v>
      </c>
      <c r="BF15" s="29">
        <f t="shared" si="25"/>
        <v>8.3565004736094881</v>
      </c>
      <c r="BG15" s="29">
        <f t="shared" si="25"/>
        <v>7.8041230339786871</v>
      </c>
      <c r="BH15" s="29">
        <f t="shared" si="25"/>
        <v>7.2882585864522582</v>
      </c>
      <c r="BI15" s="29">
        <f t="shared" si="25"/>
        <v>6.8064935665057229</v>
      </c>
      <c r="BJ15" s="29">
        <f t="shared" si="25"/>
        <v>6.356573949914595</v>
      </c>
      <c r="BK15" s="29">
        <f t="shared" si="25"/>
        <v>5.9363947068969694</v>
      </c>
      <c r="BL15" s="29">
        <f t="shared" si="25"/>
        <v>5.5439899533533863</v>
      </c>
      <c r="BM15" s="29">
        <f t="shared" si="25"/>
        <v>5.1775237531247749</v>
      </c>
      <c r="BN15" s="29">
        <f t="shared" si="25"/>
        <v>4.8352815282352219</v>
      </c>
      <c r="BO15" s="29">
        <f t="shared" ref="BO15:DZ15" si="26">IF(BO$11&gt;(1.25*$C7),4.34*$D7*EXP((-1.3*BO$11)/$C7),($D7/2)*(1-COS((PI()*BO$11)/$C7)))</f>
        <v>4.5156620369307472</v>
      </c>
      <c r="BP15" s="29">
        <f t="shared" si="26"/>
        <v>4.2171698819820111</v>
      </c>
      <c r="BQ15" s="29">
        <f t="shared" si="26"/>
        <v>3.9384085141996477</v>
      </c>
      <c r="BR15" s="29">
        <f t="shared" si="26"/>
        <v>3.6780736984278888</v>
      </c>
      <c r="BS15" s="29">
        <f t="shared" si="26"/>
        <v>3.4349474114460081</v>
      </c>
      <c r="BT15" s="29">
        <f t="shared" si="26"/>
        <v>3.2078921432277996</v>
      </c>
      <c r="BU15" s="29">
        <f t="shared" si="26"/>
        <v>2.9958455748964812</v>
      </c>
      <c r="BV15" s="29">
        <f t="shared" si="26"/>
        <v>2.7978156084749259</v>
      </c>
      <c r="BW15" s="29">
        <f t="shared" si="26"/>
        <v>2.6128757251769921</v>
      </c>
      <c r="BX15" s="29">
        <f t="shared" si="26"/>
        <v>2.4401606505228624</v>
      </c>
      <c r="BY15" s="29">
        <f t="shared" si="26"/>
        <v>2.2788623059968964</v>
      </c>
      <c r="BZ15" s="29">
        <f t="shared" si="26"/>
        <v>2.1282260283070822</v>
      </c>
      <c r="CA15" s="29">
        <f t="shared" si="26"/>
        <v>1.9875470385571885</v>
      </c>
      <c r="CB15" s="29">
        <f t="shared" si="26"/>
        <v>1.8561671448120503</v>
      </c>
      <c r="CC15" s="29">
        <f t="shared" si="26"/>
        <v>1.7334716626283195</v>
      </c>
      <c r="CD15" s="29">
        <f t="shared" si="26"/>
        <v>1.6188865391428204</v>
      </c>
      <c r="CE15" s="29">
        <f t="shared" si="26"/>
        <v>1.5118756672630713</v>
      </c>
      <c r="CF15" s="29">
        <f t="shared" si="26"/>
        <v>1.4119383773939116</v>
      </c>
      <c r="CG15" s="29">
        <f t="shared" si="26"/>
        <v>1.3186070949648165</v>
      </c>
      <c r="CH15" s="29">
        <f t="shared" si="26"/>
        <v>1.2314451527982446</v>
      </c>
      <c r="CI15" s="29">
        <f t="shared" si="26"/>
        <v>1.150044748083777</v>
      </c>
      <c r="CJ15" s="29">
        <f t="shared" si="26"/>
        <v>1.0740250343993749</v>
      </c>
      <c r="CK15" s="29">
        <f t="shared" si="26"/>
        <v>1.0030303398529554</v>
      </c>
      <c r="CL15" s="29">
        <f t="shared" si="26"/>
        <v>0.93672850300752897</v>
      </c>
      <c r="CM15" s="29">
        <f t="shared" si="26"/>
        <v>0.87480931880421697</v>
      </c>
      <c r="CN15" s="29">
        <f t="shared" si="26"/>
        <v>0.81698308721213997</v>
      </c>
      <c r="CO15" s="29">
        <f t="shared" si="26"/>
        <v>0.76297925781476283</v>
      </c>
      <c r="CP15" s="29">
        <f t="shared" si="26"/>
        <v>0.7125451639911452</v>
      </c>
      <c r="CQ15" s="29">
        <f t="shared" si="26"/>
        <v>0.66544484076975086</v>
      </c>
      <c r="CR15" s="29">
        <f t="shared" si="26"/>
        <v>0.62145792082392459</v>
      </c>
      <c r="CS15" s="29">
        <f t="shared" si="26"/>
        <v>0.58037860344374814</v>
      </c>
      <c r="CT15" s="29">
        <f t="shared" si="26"/>
        <v>0.54201469166043603</v>
      </c>
      <c r="CU15" s="29">
        <f t="shared" si="26"/>
        <v>0.50618669301827857</v>
      </c>
      <c r="CV15" s="29">
        <f t="shared" si="26"/>
        <v>0.47272697978692729</v>
      </c>
      <c r="CW15" s="29">
        <f t="shared" si="26"/>
        <v>0.44147900468493922</v>
      </c>
      <c r="CX15" s="29">
        <f t="shared" si="26"/>
        <v>0.41229656844518076</v>
      </c>
      <c r="CY15" s="29">
        <f t="shared" si="26"/>
        <v>0.38504313579528732</v>
      </c>
      <c r="CZ15" s="29">
        <f t="shared" si="26"/>
        <v>0.35959119665285533</v>
      </c>
      <c r="DA15" s="29">
        <f t="shared" si="26"/>
        <v>0.33582166954660203</v>
      </c>
      <c r="DB15" s="29">
        <f t="shared" si="26"/>
        <v>0.31362334447230572</v>
      </c>
      <c r="DC15" s="29">
        <f t="shared" si="26"/>
        <v>0.29289236257681472</v>
      </c>
      <c r="DD15" s="29">
        <f t="shared" si="26"/>
        <v>0.27353173023573679</v>
      </c>
      <c r="DE15" s="29">
        <f t="shared" si="26"/>
        <v>0.2554508652513377</v>
      </c>
      <c r="DF15" s="29">
        <f t="shared" si="26"/>
        <v>0.23856517304745062</v>
      </c>
      <c r="DG15" s="29">
        <f t="shared" si="26"/>
        <v>0.22279565087854811</v>
      </c>
      <c r="DH15" s="29">
        <f t="shared" si="26"/>
        <v>0.2080685182011997</v>
      </c>
      <c r="DI15" s="29">
        <f t="shared" si="26"/>
        <v>0.19431487147854129</v>
      </c>
      <c r="DJ15" s="29">
        <f t="shared" si="26"/>
        <v>0.18147036180269341</v>
      </c>
      <c r="DK15" s="29">
        <f t="shared" si="26"/>
        <v>0.16947489382683265</v>
      </c>
      <c r="DL15" s="29">
        <f t="shared" si="26"/>
        <v>0.15827234459831188</v>
      </c>
      <c r="DM15" s="29">
        <f t="shared" si="26"/>
        <v>0.14781030097733949</v>
      </c>
      <c r="DN15" s="29">
        <f t="shared" si="26"/>
        <v>0.13803981441268603</v>
      </c>
      <c r="DO15" s="29">
        <f t="shared" si="26"/>
        <v>0.12891517192709123</v>
      </c>
      <c r="DP15" s="29">
        <f t="shared" si="26"/>
        <v>0.12039368224088379</v>
      </c>
      <c r="DQ15" s="29">
        <f t="shared" si="26"/>
        <v>0.1124354760331578</v>
      </c>
      <c r="DR15" s="29">
        <f t="shared" si="26"/>
        <v>0.10500331940599029</v>
      </c>
      <c r="DS15" s="29">
        <f t="shared" si="26"/>
        <v>9.8062439678957447E-2</v>
      </c>
      <c r="DT15" s="29">
        <f t="shared" si="26"/>
        <v>9.1580362698901241E-2</v>
      </c>
      <c r="DU15" s="29">
        <f t="shared" si="26"/>
        <v>8.5526760903767485E-2</v>
      </c>
      <c r="DV15" s="29">
        <f t="shared" si="26"/>
        <v>7.9873311429656091E-2</v>
      </c>
      <c r="DW15" s="29">
        <f t="shared" si="26"/>
        <v>7.4593563597213225E-2</v>
      </c>
      <c r="DX15" s="29">
        <f t="shared" si="26"/>
        <v>6.9662815157374061E-2</v>
      </c>
      <c r="DY15" s="29">
        <f t="shared" si="26"/>
        <v>6.50579967174508E-2</v>
      </c>
      <c r="DZ15" s="29">
        <f t="shared" si="26"/>
        <v>6.0757563806834031E-2</v>
      </c>
      <c r="EA15" s="29">
        <f t="shared" ref="EA15:GL15" si="27">IF(EA$11&gt;(1.25*$C7),4.34*$D7*EXP((-1.3*EA$11)/$C7),($D7/2)*(1-COS((PI()*EA$11)/$C7)))</f>
        <v>5.6741396077314689E-2</v>
      </c>
      <c r="EB15" s="29">
        <f t="shared" si="27"/>
        <v>5.2990703166418893E-2</v>
      </c>
      <c r="EC15" s="29">
        <f t="shared" si="27"/>
        <v>4.9487936783320807E-2</v>
      </c>
      <c r="ED15" s="29">
        <f t="shared" si="27"/>
        <v>4.621670860601014E-2</v>
      </c>
      <c r="EE15" s="29">
        <f t="shared" si="27"/>
        <v>4.3161713605582179E-2</v>
      </c>
      <c r="EF15" s="29">
        <f t="shared" si="27"/>
        <v>4.0308658438910058E-2</v>
      </c>
      <c r="EG15" s="29">
        <f t="shared" si="27"/>
        <v>3.7644194574670019E-2</v>
      </c>
      <c r="EH15" s="29">
        <f t="shared" si="27"/>
        <v>3.5155855839838532E-2</v>
      </c>
      <c r="EI15" s="29">
        <f t="shared" si="27"/>
        <v>3.2832000094461931E-2</v>
      </c>
      <c r="EJ15" s="29">
        <f t="shared" si="27"/>
        <v>3.066175476181213E-2</v>
      </c>
      <c r="EK15" s="29">
        <f t="shared" si="27"/>
        <v>2.8634965959082392E-2</v>
      </c>
      <c r="EL15" s="29">
        <f t="shared" si="27"/>
        <v>2.6742150990622143E-2</v>
      </c>
      <c r="EM15" s="29">
        <f t="shared" si="27"/>
        <v>2.4974453981441047E-2</v>
      </c>
      <c r="EN15" s="29">
        <f t="shared" si="27"/>
        <v>2.332360444340625E-2</v>
      </c>
      <c r="EO15" s="29">
        <f t="shared" si="27"/>
        <v>2.1781878580277612E-2</v>
      </c>
      <c r="EP15" s="29">
        <f t="shared" si="27"/>
        <v>2.0342063150538811E-2</v>
      </c>
      <c r="EQ15" s="29">
        <f t="shared" si="27"/>
        <v>1.8997421718950483E-2</v>
      </c>
      <c r="ER15" s="29">
        <f t="shared" si="27"/>
        <v>1.7741663138927583E-2</v>
      </c>
      <c r="ES15" s="29">
        <f t="shared" si="27"/>
        <v>1.6568912118279371E-2</v>
      </c>
      <c r="ET15" s="29">
        <f t="shared" si="27"/>
        <v>1.5473681730598942E-2</v>
      </c>
      <c r="EU15" s="29">
        <f t="shared" si="27"/>
        <v>1.4450847743692182E-2</v>
      </c>
      <c r="EV15" s="29">
        <f t="shared" si="27"/>
        <v>1.3495624644936437E-2</v>
      </c>
      <c r="EW15" s="29">
        <f t="shared" si="27"/>
        <v>1.2603543251399648E-2</v>
      </c>
      <c r="EX15" s="29">
        <f t="shared" si="27"/>
        <v>1.1770429799964977E-2</v>
      </c>
      <c r="EY15" s="29">
        <f t="shared" si="27"/>
        <v>1.0992386419629921E-2</v>
      </c>
      <c r="EZ15" s="29">
        <f t="shared" si="27"/>
        <v>1.0265772894616271E-2</v>
      </c>
      <c r="FA15" s="29">
        <f t="shared" si="27"/>
        <v>9.587189632966538E-3</v>
      </c>
      <c r="FB15" s="29">
        <f t="shared" si="27"/>
        <v>8.9534617609419581E-3</v>
      </c>
      <c r="FC15" s="29">
        <f t="shared" si="27"/>
        <v>8.3616242688051082E-3</v>
      </c>
      <c r="FD15" s="29">
        <f t="shared" si="27"/>
        <v>7.8089081384890933E-3</v>
      </c>
      <c r="FE15" s="29">
        <f t="shared" si="27"/>
        <v>7.2927273882488538E-3</v>
      </c>
      <c r="FF15" s="29">
        <f t="shared" si="27"/>
        <v>6.8106669736807965E-3</v>
      </c>
      <c r="FG15" s="29">
        <f t="shared" si="27"/>
        <v>6.3604714885036251E-3</v>
      </c>
      <c r="FH15" s="29">
        <f t="shared" si="27"/>
        <v>5.940034612234686E-3</v>
      </c>
      <c r="FI15" s="29">
        <f t="shared" si="27"/>
        <v>5.5473892553910319E-3</v>
      </c>
      <c r="FJ15" s="29">
        <f t="shared" si="27"/>
        <v>5.1806983561078317E-3</v>
      </c>
      <c r="FK15" s="29">
        <f t="shared" si="27"/>
        <v>4.8382462851142647E-3</v>
      </c>
      <c r="FL15" s="29">
        <f t="shared" si="27"/>
        <v>4.518430818853625E-3</v>
      </c>
      <c r="FM15" s="29">
        <f t="shared" si="27"/>
        <v>4.2197556431925352E-3</v>
      </c>
      <c r="FN15" s="29">
        <f t="shared" si="27"/>
        <v>3.9408233526463379E-3</v>
      </c>
      <c r="FO15" s="29">
        <f t="shared" si="27"/>
        <v>3.6803289123663839E-3</v>
      </c>
      <c r="FP15" s="29">
        <f t="shared" si="27"/>
        <v>3.4370535523000102E-3</v>
      </c>
      <c r="FQ15" s="29">
        <f t="shared" si="27"/>
        <v>3.2098590649557945E-3</v>
      </c>
      <c r="FR15" s="29">
        <f t="shared" si="27"/>
        <v>2.9976824800952468E-3</v>
      </c>
      <c r="FS15" s="29">
        <f t="shared" si="27"/>
        <v>2.7995310914355493E-3</v>
      </c>
      <c r="FT15" s="29">
        <f t="shared" si="27"/>
        <v>2.6144778120947994E-3</v>
      </c>
      <c r="FU15" s="29">
        <f t="shared" si="27"/>
        <v>2.4416568370494067E-3</v>
      </c>
      <c r="FV15" s="29">
        <f t="shared" si="27"/>
        <v>2.2802595923097266E-3</v>
      </c>
      <c r="FW15" s="29">
        <f t="shared" si="27"/>
        <v>2.1295309518613225E-3</v>
      </c>
      <c r="FX15" s="29">
        <f t="shared" si="27"/>
        <v>1.9887657046721943E-3</v>
      </c>
      <c r="FY15" s="29">
        <f t="shared" si="27"/>
        <v>1.85730525523625E-3</v>
      </c>
      <c r="FZ15" s="29">
        <f t="shared" si="27"/>
        <v>1.734534542215866E-3</v>
      </c>
      <c r="GA15" s="29">
        <f t="shared" si="27"/>
        <v>1.6198791607668721E-3</v>
      </c>
      <c r="GB15" s="29">
        <f t="shared" si="27"/>
        <v>1.5128026750822839E-3</v>
      </c>
      <c r="GC15" s="29">
        <f t="shared" si="27"/>
        <v>1.4128041085809619E-3</v>
      </c>
      <c r="GD15" s="29">
        <f t="shared" si="27"/>
        <v>1.3194155999986426E-3</v>
      </c>
      <c r="GE15" s="29">
        <f t="shared" si="27"/>
        <v>1.2322002144149462E-3</v>
      </c>
      <c r="GF15" s="29">
        <f t="shared" si="27"/>
        <v>1.1507498989748218E-3</v>
      </c>
      <c r="GG15" s="29">
        <f t="shared" si="27"/>
        <v>1.0746835737399283E-3</v>
      </c>
      <c r="GH15" s="29">
        <f t="shared" si="27"/>
        <v>1.0036453487376703E-3</v>
      </c>
      <c r="GI15" s="29">
        <f t="shared" si="27"/>
        <v>9.3730285886599741E-4</v>
      </c>
      <c r="GJ15" s="29">
        <f t="shared" si="27"/>
        <v>8.7534570886353929E-4</v>
      </c>
      <c r="GK15" s="29">
        <f t="shared" si="27"/>
        <v>8.174840210696052E-4</v>
      </c>
      <c r="GL15" s="29">
        <f t="shared" si="27"/>
        <v>7.6344707917944728E-4</v>
      </c>
      <c r="GM15" s="29">
        <f t="shared" ref="GM15:IX15" si="28">IF(GM$11&gt;(1.25*$C7),4.34*$D7*EXP((-1.3*GM$11)/$C7),($D7/2)*(1-COS((PI()*GM$11)/$C7)))</f>
        <v>7.1298206164937498E-4</v>
      </c>
      <c r="GN15" s="29">
        <f t="shared" si="28"/>
        <v>6.658528588257362E-4</v>
      </c>
      <c r="GO15" s="29">
        <f t="shared" si="28"/>
        <v>6.2183896826346419E-4</v>
      </c>
      <c r="GP15" s="29">
        <f t="shared" si="28"/>
        <v>5.8073446306576972E-4</v>
      </c>
      <c r="GQ15" s="29">
        <f t="shared" si="28"/>
        <v>5.4234702841813166E-4</v>
      </c>
      <c r="GR15" s="29">
        <f t="shared" si="28"/>
        <v>5.064970618088926E-4</v>
      </c>
      <c r="GS15" s="29">
        <f t="shared" si="28"/>
        <v>4.7301683272662679E-4</v>
      </c>
      <c r="GT15" s="29">
        <f t="shared" si="28"/>
        <v>4.4174969790278961E-4</v>
      </c>
      <c r="GU15" s="29">
        <f t="shared" si="28"/>
        <v>4.1254936842804801E-4</v>
      </c>
      <c r="GV15" s="29">
        <f t="shared" si="28"/>
        <v>3.8527922531332516E-4</v>
      </c>
      <c r="GW15" s="29">
        <f t="shared" si="28"/>
        <v>3.5981168029329959E-4</v>
      </c>
      <c r="GX15" s="29">
        <f t="shared" si="28"/>
        <v>3.3602757888178764E-4</v>
      </c>
      <c r="GY15" s="29">
        <f t="shared" si="28"/>
        <v>3.1381564288606361E-4</v>
      </c>
      <c r="GZ15" s="29">
        <f t="shared" si="28"/>
        <v>2.9307194977183046E-4</v>
      </c>
      <c r="HA15" s="29">
        <f t="shared" si="28"/>
        <v>2.736994464429762E-4</v>
      </c>
      <c r="HB15" s="29">
        <f t="shared" si="28"/>
        <v>2.5560749516121751E-4</v>
      </c>
      <c r="HC15" s="29">
        <f t="shared" si="28"/>
        <v>2.3871144948115177E-4</v>
      </c>
      <c r="HD15" s="29">
        <f t="shared" si="28"/>
        <v>2.229322582166532E-4</v>
      </c>
      <c r="HE15" s="29">
        <f t="shared" si="28"/>
        <v>2.0819609558569058E-4</v>
      </c>
      <c r="HF15" s="29">
        <f t="shared" si="28"/>
        <v>1.9443401580313772E-4</v>
      </c>
      <c r="HG15" s="29">
        <f t="shared" si="28"/>
        <v>1.8158163050552973E-4</v>
      </c>
      <c r="HH15" s="29">
        <f t="shared" si="28"/>
        <v>1.6957880749853181E-4</v>
      </c>
      <c r="HI15" s="29">
        <f t="shared" si="28"/>
        <v>1.5836938941766091E-4</v>
      </c>
      <c r="HJ15" s="29">
        <f t="shared" si="28"/>
        <v>1.4790093098596577E-4</v>
      </c>
      <c r="HK15" s="29">
        <f t="shared" si="28"/>
        <v>1.3812445363937262E-4</v>
      </c>
      <c r="HL15" s="29">
        <f t="shared" si="28"/>
        <v>1.289942163716704E-4</v>
      </c>
      <c r="HM15" s="29">
        <f t="shared" si="28"/>
        <v>1.2046750172699468E-4</v>
      </c>
      <c r="HN15" s="29">
        <f t="shared" si="28"/>
        <v>1.1250441593853273E-4</v>
      </c>
      <c r="HO15" s="29">
        <f t="shared" si="28"/>
        <v>1.0506770227836545E-4</v>
      </c>
      <c r="HP15" s="29">
        <f t="shared" si="28"/>
        <v>9.8122566745171742E-5</v>
      </c>
      <c r="HQ15" s="29">
        <f t="shared" si="28"/>
        <v>9.163651527423966E-5</v>
      </c>
      <c r="HR15" s="29">
        <f t="shared" si="28"/>
        <v>8.5579201708144696E-5</v>
      </c>
      <c r="HS15" s="29">
        <f t="shared" si="28"/>
        <v>7.9922285816799723E-5</v>
      </c>
      <c r="HT15" s="29">
        <f t="shared" si="28"/>
        <v>7.4639300702594933E-5</v>
      </c>
      <c r="HU15" s="29">
        <f t="shared" si="28"/>
        <v>6.9705528970260563E-5</v>
      </c>
      <c r="HV15" s="29">
        <f t="shared" si="28"/>
        <v>6.5097887082092004E-5</v>
      </c>
      <c r="HW15" s="29">
        <f t="shared" si="28"/>
        <v>6.0794817357469767E-5</v>
      </c>
      <c r="HX15" s="29">
        <f t="shared" si="28"/>
        <v>5.6776187111376272E-5</v>
      </c>
      <c r="HY15" s="29">
        <f t="shared" si="28"/>
        <v>5.3023194460011628E-5</v>
      </c>
      <c r="HZ15" s="29">
        <f t="shared" si="28"/>
        <v>4.9518280352800927E-5</v>
      </c>
      <c r="IA15" s="29">
        <f t="shared" si="28"/>
        <v>4.6245046419220364E-5</v>
      </c>
      <c r="IB15" s="29">
        <f t="shared" si="28"/>
        <v>4.3188178246074321E-5</v>
      </c>
      <c r="IC15" s="29">
        <f t="shared" si="28"/>
        <v>4.0333373726260722E-5</v>
      </c>
      <c r="ID15" s="29">
        <f t="shared" si="28"/>
        <v>3.7667276143792624E-5</v>
      </c>
      <c r="IE15" s="29">
        <f t="shared" si="28"/>
        <v>3.5177411682002187E-5</v>
      </c>
      <c r="IF15" s="29">
        <f t="shared" si="28"/>
        <v>3.2852131062548147E-5</v>
      </c>
      <c r="IG15" s="29">
        <f t="shared" si="28"/>
        <v>3.0680555042172797E-5</v>
      </c>
      <c r="IH15" s="29">
        <f t="shared" si="28"/>
        <v>2.8652523512207759E-5</v>
      </c>
      <c r="II15" s="29">
        <f t="shared" si="28"/>
        <v>2.675854796267989E-5</v>
      </c>
      <c r="IJ15" s="29">
        <f t="shared" si="28"/>
        <v>2.4989767088611626E-5</v>
      </c>
      <c r="IK15" s="29">
        <f t="shared" si="28"/>
        <v>2.3337905330813457E-5</v>
      </c>
      <c r="IL15" s="29">
        <f t="shared" si="28"/>
        <v>2.1795234157193293E-5</v>
      </c>
      <c r="IM15" s="29">
        <f t="shared" si="28"/>
        <v>2.035453590342968E-5</v>
      </c>
      <c r="IN15" s="29">
        <f t="shared" si="28"/>
        <v>1.9009070003832403E-5</v>
      </c>
      <c r="IO15" s="29">
        <f t="shared" si="28"/>
        <v>1.7752541454394767E-5</v>
      </c>
      <c r="IP15" s="29">
        <f t="shared" si="28"/>
        <v>1.6579071360485651E-5</v>
      </c>
      <c r="IQ15" s="29">
        <f t="shared" si="28"/>
        <v>1.5483169431384691E-5</v>
      </c>
      <c r="IR15" s="29">
        <f t="shared" si="28"/>
        <v>1.4459708292970631E-5</v>
      </c>
      <c r="IS15" s="29">
        <f t="shared" si="28"/>
        <v>1.3503899498379697E-5</v>
      </c>
      <c r="IT15" s="29">
        <f t="shared" si="28"/>
        <v>1.2611271124396614E-5</v>
      </c>
      <c r="IU15" s="29">
        <f t="shared" si="28"/>
        <v>1.1777646848758299E-5</v>
      </c>
      <c r="IV15" s="29">
        <f t="shared" si="28"/>
        <v>1.0999126410479343E-5</v>
      </c>
      <c r="IW15" s="29">
        <f t="shared" si="28"/>
        <v>1.0272067361780217E-5</v>
      </c>
      <c r="IX15" s="29">
        <f t="shared" si="28"/>
        <v>9.5930680262408576E-6</v>
      </c>
      <c r="IY15" s="29">
        <f t="shared" ref="IY15:KE15" si="29">IF(IY$11&gt;(1.25*$C7),4.34*$D7*EXP((-1.3*IY$11)/$C7),($D7/2)*(1-COS((PI()*IY$11)/$C7)))</f>
        <v>8.9589515834459818E-6</v>
      </c>
      <c r="IZ15" s="29">
        <f t="shared" si="29"/>
        <v>8.3667512056599878E-6</v>
      </c>
      <c r="JA15" s="29">
        <f t="shared" si="29"/>
        <v>7.813696176990306E-6</v>
      </c>
      <c r="JB15" s="29">
        <f t="shared" si="29"/>
        <v>7.2971989300949773E-6</v>
      </c>
      <c r="JC15" s="29">
        <f t="shared" si="29"/>
        <v>6.8148429397839319E-6</v>
      </c>
      <c r="JD15" s="29">
        <f t="shared" si="29"/>
        <v>6.3643714168716783E-6</v>
      </c>
      <c r="JE15" s="29">
        <f t="shared" si="29"/>
        <v>5.9436767493833779E-6</v>
      </c>
      <c r="JF15" s="29">
        <f t="shared" si="29"/>
        <v>5.5507906417135352E-6</v>
      </c>
      <c r="JG15" s="29">
        <f t="shared" si="29"/>
        <v>5.1838749056013463E-6</v>
      </c>
      <c r="JH15" s="29">
        <f t="shared" si="29"/>
        <v>4.8412128598364455E-6</v>
      </c>
      <c r="JI15" s="29">
        <f t="shared" si="29"/>
        <v>4.5212012984574303E-6</v>
      </c>
      <c r="JJ15" s="29">
        <f t="shared" si="29"/>
        <v>4.2223429898646946E-6</v>
      </c>
      <c r="JK15" s="29">
        <f t="shared" si="29"/>
        <v>3.9432396717532234E-6</v>
      </c>
      <c r="JL15" s="29">
        <f t="shared" si="29"/>
        <v>3.6825855090911716E-6</v>
      </c>
      <c r="JM15" s="29">
        <f t="shared" si="29"/>
        <v>3.4391609845360266E-6</v>
      </c>
      <c r="JN15" s="29">
        <f t="shared" si="29"/>
        <v>3.2118271927034785E-6</v>
      </c>
      <c r="JO15" s="29">
        <f t="shared" si="29"/>
        <v>2.9995205115939554E-6</v>
      </c>
      <c r="JP15" s="29">
        <f t="shared" si="29"/>
        <v>2.8012476262459755E-6</v>
      </c>
      <c r="JQ15" s="29">
        <f t="shared" si="29"/>
        <v>2.6160808813335288E-6</v>
      </c>
      <c r="JR15" s="29">
        <f t="shared" si="29"/>
        <v>2.4431539409639586E-6</v>
      </c>
      <c r="JS15" s="29">
        <f t="shared" si="29"/>
        <v>2.2816577353698203E-6</v>
      </c>
      <c r="JT15" s="29">
        <f t="shared" si="29"/>
        <v>2.1308366755305231E-6</v>
      </c>
      <c r="JU15" s="29">
        <f t="shared" si="29"/>
        <v>1.989985118013337E-6</v>
      </c>
      <c r="JV15" s="29">
        <f t="shared" si="29"/>
        <v>1.8584440634938019E-6</v>
      </c>
      <c r="JW15" s="29">
        <f t="shared" si="29"/>
        <v>1.7355980735089131E-6</v>
      </c>
      <c r="JX15" s="29">
        <f t="shared" si="29"/>
        <v>1.6208723910176949E-6</v>
      </c>
      <c r="JY15" s="29">
        <f t="shared" si="29"/>
        <v>1.5137302512971107E-6</v>
      </c>
      <c r="JZ15" s="29">
        <f t="shared" si="29"/>
        <v>1.4136703705918075E-6</v>
      </c>
      <c r="KA15" s="29">
        <f t="shared" si="29"/>
        <v>1.3202246007679996E-6</v>
      </c>
      <c r="KB15" s="29">
        <f t="shared" si="29"/>
        <v>1.2329557389983052E-6</v>
      </c>
      <c r="KC15" s="29">
        <f t="shared" si="29"/>
        <v>1.1514554822297202E-6</v>
      </c>
      <c r="KD15" s="29">
        <f t="shared" si="29"/>
        <v>1.0753425168644236E-6</v>
      </c>
      <c r="KE15" s="21">
        <f t="shared" si="29"/>
        <v>1.0042607347155939E-6</v>
      </c>
    </row>
  </sheetData>
  <mergeCells count="8">
    <mergeCell ref="D1:D2"/>
    <mergeCell ref="A9:B9"/>
    <mergeCell ref="A10:B10"/>
    <mergeCell ref="A11:B11"/>
    <mergeCell ref="A12:A15"/>
    <mergeCell ref="A1:A3"/>
    <mergeCell ref="B1:B2"/>
    <mergeCell ref="C1:C2"/>
  </mergeCells>
  <conditionalFormatting sqref="A12:XFD12">
    <cfRule type="top10" dxfId="7" priority="13" rank="1"/>
  </conditionalFormatting>
  <conditionalFormatting sqref="A13:XFD13">
    <cfRule type="top10" dxfId="6" priority="12" rank="1"/>
  </conditionalFormatting>
  <conditionalFormatting sqref="A14:XFD14">
    <cfRule type="top10" dxfId="5" priority="11" rank="1"/>
  </conditionalFormatting>
  <conditionalFormatting sqref="A15:XFD15">
    <cfRule type="top10" dxfId="4" priority="10" rank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M15"/>
  <sheetViews>
    <sheetView workbookViewId="0">
      <selection activeCell="F4" sqref="F4:F7"/>
    </sheetView>
  </sheetViews>
  <sheetFormatPr defaultRowHeight="15" x14ac:dyDescent="0.25"/>
  <cols>
    <col min="1" max="1" width="9.140625" style="13"/>
    <col min="2" max="2" width="9.140625" style="71"/>
    <col min="3" max="16384" width="9.140625" style="13"/>
  </cols>
  <sheetData>
    <row r="1" spans="1:299" x14ac:dyDescent="0.25">
      <c r="A1" s="194" t="s">
        <v>0</v>
      </c>
      <c r="B1" s="196" t="s">
        <v>1</v>
      </c>
      <c r="C1" s="174" t="s">
        <v>63</v>
      </c>
      <c r="D1" s="183" t="s">
        <v>64</v>
      </c>
    </row>
    <row r="2" spans="1:299" x14ac:dyDescent="0.25">
      <c r="A2" s="195"/>
      <c r="B2" s="197"/>
      <c r="C2" s="175"/>
      <c r="D2" s="184"/>
    </row>
    <row r="3" spans="1:299" ht="15.75" thickBot="1" x14ac:dyDescent="0.3">
      <c r="A3" s="195"/>
      <c r="B3" s="80" t="s">
        <v>2</v>
      </c>
      <c r="C3" s="14" t="s">
        <v>12</v>
      </c>
      <c r="D3" s="15" t="s">
        <v>5</v>
      </c>
    </row>
    <row r="4" spans="1:299" x14ac:dyDescent="0.25">
      <c r="A4" s="81">
        <f>Qp!B4</f>
        <v>1</v>
      </c>
      <c r="B4" s="1">
        <f>Qp!C8</f>
        <v>460.24999999999994</v>
      </c>
      <c r="C4" s="16">
        <f>Qp!M8</f>
        <v>12016.148962379015</v>
      </c>
      <c r="D4" s="17">
        <f>Qp!G8</f>
        <v>1237.444957132587</v>
      </c>
    </row>
    <row r="5" spans="1:299" x14ac:dyDescent="0.25">
      <c r="A5" s="82">
        <f>Qp!B5</f>
        <v>2</v>
      </c>
      <c r="B5" s="6">
        <f>Qp!C9</f>
        <v>23.67</v>
      </c>
      <c r="C5" s="18">
        <f>Qp!M9</f>
        <v>7211.6835786549855</v>
      </c>
      <c r="D5" s="19">
        <f>Qp!G9</f>
        <v>104.73688829023513</v>
      </c>
    </row>
    <row r="6" spans="1:299" x14ac:dyDescent="0.25">
      <c r="A6" s="82">
        <f>Qp!B6</f>
        <v>3</v>
      </c>
      <c r="B6" s="6">
        <f>Qp!C10</f>
        <v>74.83</v>
      </c>
      <c r="C6" s="18">
        <f>Qp!M10</f>
        <v>8732.0846513317847</v>
      </c>
      <c r="D6" s="19">
        <f>Qp!G10</f>
        <v>276.32116907622247</v>
      </c>
    </row>
    <row r="7" spans="1:299" ht="15.75" thickBot="1" x14ac:dyDescent="0.3">
      <c r="A7" s="83">
        <f>Qp!B7</f>
        <v>4</v>
      </c>
      <c r="B7" s="28">
        <f>Qp!C11</f>
        <v>24.77</v>
      </c>
      <c r="C7" s="20">
        <f>Qp!M11</f>
        <v>6834.1921559733928</v>
      </c>
      <c r="D7" s="21">
        <f>Qp!G11</f>
        <v>122.10131916886219</v>
      </c>
    </row>
    <row r="8" spans="1:299" ht="15.75" thickBot="1" x14ac:dyDescent="0.3"/>
    <row r="9" spans="1:299" s="71" customFormat="1" ht="16.5" x14ac:dyDescent="0.3">
      <c r="A9" s="185" t="s">
        <v>60</v>
      </c>
      <c r="B9" s="186"/>
      <c r="C9" s="1">
        <v>0</v>
      </c>
      <c r="D9" s="2">
        <f>D10/60</f>
        <v>8.3333333333333329E-2</v>
      </c>
      <c r="E9" s="2">
        <f t="shared" ref="E9:BP9" si="0">E10/60</f>
        <v>0.16666666666666666</v>
      </c>
      <c r="F9" s="2">
        <f t="shared" si="0"/>
        <v>0.25</v>
      </c>
      <c r="G9" s="2">
        <f t="shared" si="0"/>
        <v>0.33333333333333331</v>
      </c>
      <c r="H9" s="2">
        <f t="shared" si="0"/>
        <v>0.41666666666666669</v>
      </c>
      <c r="I9" s="2">
        <f t="shared" si="0"/>
        <v>0.5</v>
      </c>
      <c r="J9" s="2">
        <f t="shared" si="0"/>
        <v>0.58333333333333337</v>
      </c>
      <c r="K9" s="2">
        <f t="shared" si="0"/>
        <v>0.66666666666666663</v>
      </c>
      <c r="L9" s="2">
        <f t="shared" si="0"/>
        <v>0.75</v>
      </c>
      <c r="M9" s="2">
        <f t="shared" si="0"/>
        <v>0.83333333333333337</v>
      </c>
      <c r="N9" s="2">
        <f t="shared" si="0"/>
        <v>0.91666666666666663</v>
      </c>
      <c r="O9" s="2">
        <f t="shared" si="0"/>
        <v>1</v>
      </c>
      <c r="P9" s="2">
        <f t="shared" si="0"/>
        <v>1.0833333333333333</v>
      </c>
      <c r="Q9" s="2">
        <f t="shared" si="0"/>
        <v>1.1666666666666667</v>
      </c>
      <c r="R9" s="2">
        <f t="shared" si="0"/>
        <v>1.25</v>
      </c>
      <c r="S9" s="2">
        <f t="shared" si="0"/>
        <v>1.3333333333333333</v>
      </c>
      <c r="T9" s="2">
        <f t="shared" si="0"/>
        <v>1.4166666666666667</v>
      </c>
      <c r="U9" s="2">
        <f t="shared" si="0"/>
        <v>1.5</v>
      </c>
      <c r="V9" s="2">
        <f t="shared" si="0"/>
        <v>1.5833333333333333</v>
      </c>
      <c r="W9" s="2">
        <f t="shared" si="0"/>
        <v>1.6666666666666667</v>
      </c>
      <c r="X9" s="2">
        <f t="shared" si="0"/>
        <v>1.75</v>
      </c>
      <c r="Y9" s="2">
        <f t="shared" si="0"/>
        <v>1.8333333333333333</v>
      </c>
      <c r="Z9" s="2">
        <f t="shared" si="0"/>
        <v>1.9166666666666667</v>
      </c>
      <c r="AA9" s="2">
        <f t="shared" si="0"/>
        <v>2</v>
      </c>
      <c r="AB9" s="2">
        <f t="shared" si="0"/>
        <v>2.0833333333333335</v>
      </c>
      <c r="AC9" s="2">
        <f t="shared" si="0"/>
        <v>2.1666666666666665</v>
      </c>
      <c r="AD9" s="2">
        <f t="shared" si="0"/>
        <v>2.25</v>
      </c>
      <c r="AE9" s="2">
        <f t="shared" si="0"/>
        <v>2.3333333333333335</v>
      </c>
      <c r="AF9" s="2">
        <f t="shared" si="0"/>
        <v>2.4166666666666665</v>
      </c>
      <c r="AG9" s="2">
        <f t="shared" si="0"/>
        <v>2.5</v>
      </c>
      <c r="AH9" s="2">
        <f t="shared" si="0"/>
        <v>2.5833333333333335</v>
      </c>
      <c r="AI9" s="2">
        <f t="shared" si="0"/>
        <v>2.6666666666666665</v>
      </c>
      <c r="AJ9" s="2">
        <f t="shared" si="0"/>
        <v>2.75</v>
      </c>
      <c r="AK9" s="2">
        <f t="shared" si="0"/>
        <v>2.8333333333333335</v>
      </c>
      <c r="AL9" s="2">
        <f t="shared" si="0"/>
        <v>2.9166666666666665</v>
      </c>
      <c r="AM9" s="2">
        <f t="shared" si="0"/>
        <v>3</v>
      </c>
      <c r="AN9" s="2">
        <f t="shared" si="0"/>
        <v>3.0833333333333335</v>
      </c>
      <c r="AO9" s="2">
        <f t="shared" si="0"/>
        <v>3.1666666666666665</v>
      </c>
      <c r="AP9" s="2">
        <f t="shared" si="0"/>
        <v>3.25</v>
      </c>
      <c r="AQ9" s="2">
        <f t="shared" si="0"/>
        <v>3.3333333333333335</v>
      </c>
      <c r="AR9" s="2">
        <f t="shared" si="0"/>
        <v>3.4166666666666665</v>
      </c>
      <c r="AS9" s="2">
        <f t="shared" si="0"/>
        <v>3.5</v>
      </c>
      <c r="AT9" s="2">
        <f t="shared" si="0"/>
        <v>3.5833333333333335</v>
      </c>
      <c r="AU9" s="2">
        <f t="shared" si="0"/>
        <v>3.6666666666666665</v>
      </c>
      <c r="AV9" s="2">
        <f t="shared" si="0"/>
        <v>3.75</v>
      </c>
      <c r="AW9" s="2">
        <f t="shared" si="0"/>
        <v>3.8333333333333335</v>
      </c>
      <c r="AX9" s="2">
        <f t="shared" si="0"/>
        <v>3.9166666666666665</v>
      </c>
      <c r="AY9" s="2">
        <f t="shared" si="0"/>
        <v>4</v>
      </c>
      <c r="AZ9" s="2">
        <f t="shared" si="0"/>
        <v>4.083333333333333</v>
      </c>
      <c r="BA9" s="2">
        <f t="shared" si="0"/>
        <v>4.166666666666667</v>
      </c>
      <c r="BB9" s="2">
        <f t="shared" si="0"/>
        <v>4.25</v>
      </c>
      <c r="BC9" s="2">
        <f t="shared" si="0"/>
        <v>4.333333333333333</v>
      </c>
      <c r="BD9" s="2">
        <f t="shared" si="0"/>
        <v>4.416666666666667</v>
      </c>
      <c r="BE9" s="2">
        <f t="shared" si="0"/>
        <v>4.5</v>
      </c>
      <c r="BF9" s="2">
        <f t="shared" si="0"/>
        <v>4.583333333333333</v>
      </c>
      <c r="BG9" s="2">
        <f t="shared" si="0"/>
        <v>4.666666666666667</v>
      </c>
      <c r="BH9" s="2">
        <f t="shared" si="0"/>
        <v>4.75</v>
      </c>
      <c r="BI9" s="2">
        <f t="shared" si="0"/>
        <v>4.833333333333333</v>
      </c>
      <c r="BJ9" s="2">
        <f t="shared" si="0"/>
        <v>4.916666666666667</v>
      </c>
      <c r="BK9" s="2">
        <f t="shared" si="0"/>
        <v>5</v>
      </c>
      <c r="BL9" s="2">
        <f t="shared" si="0"/>
        <v>5.083333333333333</v>
      </c>
      <c r="BM9" s="2">
        <f t="shared" si="0"/>
        <v>5.166666666666667</v>
      </c>
      <c r="BN9" s="2">
        <f t="shared" si="0"/>
        <v>5.25</v>
      </c>
      <c r="BO9" s="2">
        <f t="shared" si="0"/>
        <v>5.333333333333333</v>
      </c>
      <c r="BP9" s="2">
        <f t="shared" si="0"/>
        <v>5.416666666666667</v>
      </c>
      <c r="BQ9" s="2">
        <f t="shared" ref="BQ9:EB9" si="1">BQ10/60</f>
        <v>5.5</v>
      </c>
      <c r="BR9" s="2">
        <f t="shared" si="1"/>
        <v>5.583333333333333</v>
      </c>
      <c r="BS9" s="2">
        <f t="shared" si="1"/>
        <v>5.666666666666667</v>
      </c>
      <c r="BT9" s="2">
        <f t="shared" si="1"/>
        <v>5.75</v>
      </c>
      <c r="BU9" s="2">
        <f t="shared" si="1"/>
        <v>5.833333333333333</v>
      </c>
      <c r="BV9" s="2">
        <f t="shared" si="1"/>
        <v>5.916666666666667</v>
      </c>
      <c r="BW9" s="2">
        <f t="shared" si="1"/>
        <v>6</v>
      </c>
      <c r="BX9" s="2">
        <f t="shared" si="1"/>
        <v>6.083333333333333</v>
      </c>
      <c r="BY9" s="2">
        <f t="shared" si="1"/>
        <v>6.166666666666667</v>
      </c>
      <c r="BZ9" s="2">
        <f t="shared" si="1"/>
        <v>6.25</v>
      </c>
      <c r="CA9" s="2">
        <f t="shared" si="1"/>
        <v>6.333333333333333</v>
      </c>
      <c r="CB9" s="2">
        <f t="shared" si="1"/>
        <v>6.416666666666667</v>
      </c>
      <c r="CC9" s="2">
        <f t="shared" si="1"/>
        <v>6.5</v>
      </c>
      <c r="CD9" s="2">
        <f t="shared" si="1"/>
        <v>6.583333333333333</v>
      </c>
      <c r="CE9" s="2">
        <f t="shared" si="1"/>
        <v>6.666666666666667</v>
      </c>
      <c r="CF9" s="2">
        <f t="shared" si="1"/>
        <v>6.75</v>
      </c>
      <c r="CG9" s="2">
        <f t="shared" si="1"/>
        <v>6.833333333333333</v>
      </c>
      <c r="CH9" s="2">
        <f t="shared" si="1"/>
        <v>6.916666666666667</v>
      </c>
      <c r="CI9" s="2">
        <f t="shared" si="1"/>
        <v>7</v>
      </c>
      <c r="CJ9" s="2">
        <f t="shared" si="1"/>
        <v>7.083333333333333</v>
      </c>
      <c r="CK9" s="2">
        <f t="shared" si="1"/>
        <v>7.166666666666667</v>
      </c>
      <c r="CL9" s="2">
        <f t="shared" si="1"/>
        <v>7.25</v>
      </c>
      <c r="CM9" s="2">
        <f t="shared" si="1"/>
        <v>7.333333333333333</v>
      </c>
      <c r="CN9" s="2">
        <f t="shared" si="1"/>
        <v>7.416666666666667</v>
      </c>
      <c r="CO9" s="2">
        <f t="shared" si="1"/>
        <v>7.5</v>
      </c>
      <c r="CP9" s="2">
        <f t="shared" si="1"/>
        <v>7.583333333333333</v>
      </c>
      <c r="CQ9" s="2">
        <f t="shared" si="1"/>
        <v>7.666666666666667</v>
      </c>
      <c r="CR9" s="2">
        <f t="shared" si="1"/>
        <v>7.75</v>
      </c>
      <c r="CS9" s="2">
        <f t="shared" si="1"/>
        <v>7.833333333333333</v>
      </c>
      <c r="CT9" s="2">
        <f t="shared" si="1"/>
        <v>7.916666666666667</v>
      </c>
      <c r="CU9" s="2">
        <f t="shared" si="1"/>
        <v>8</v>
      </c>
      <c r="CV9" s="2">
        <f t="shared" si="1"/>
        <v>8.0833333333333339</v>
      </c>
      <c r="CW9" s="2">
        <f t="shared" si="1"/>
        <v>8.1666666666666661</v>
      </c>
      <c r="CX9" s="2">
        <f t="shared" si="1"/>
        <v>8.25</v>
      </c>
      <c r="CY9" s="2">
        <f t="shared" si="1"/>
        <v>8.3333333333333339</v>
      </c>
      <c r="CZ9" s="2">
        <f t="shared" si="1"/>
        <v>8.4166666666666661</v>
      </c>
      <c r="DA9" s="2">
        <f t="shared" si="1"/>
        <v>8.5</v>
      </c>
      <c r="DB9" s="2">
        <f t="shared" si="1"/>
        <v>8.5833333333333339</v>
      </c>
      <c r="DC9" s="2">
        <f t="shared" si="1"/>
        <v>8.6666666666666661</v>
      </c>
      <c r="DD9" s="2">
        <f t="shared" si="1"/>
        <v>8.75</v>
      </c>
      <c r="DE9" s="2">
        <f t="shared" si="1"/>
        <v>8.8333333333333339</v>
      </c>
      <c r="DF9" s="2">
        <f t="shared" si="1"/>
        <v>8.9166666666666661</v>
      </c>
      <c r="DG9" s="2">
        <f t="shared" si="1"/>
        <v>9</v>
      </c>
      <c r="DH9" s="2">
        <f t="shared" si="1"/>
        <v>9.0833333333333339</v>
      </c>
      <c r="DI9" s="2">
        <f t="shared" si="1"/>
        <v>9.1666666666666661</v>
      </c>
      <c r="DJ9" s="2">
        <f t="shared" si="1"/>
        <v>9.25</v>
      </c>
      <c r="DK9" s="2">
        <f t="shared" si="1"/>
        <v>9.3333333333333339</v>
      </c>
      <c r="DL9" s="2">
        <f t="shared" si="1"/>
        <v>9.4166666666666661</v>
      </c>
      <c r="DM9" s="2">
        <f t="shared" si="1"/>
        <v>9.5</v>
      </c>
      <c r="DN9" s="2">
        <f t="shared" si="1"/>
        <v>9.5833333333333339</v>
      </c>
      <c r="DO9" s="2">
        <f t="shared" si="1"/>
        <v>9.6666666666666661</v>
      </c>
      <c r="DP9" s="2">
        <f t="shared" si="1"/>
        <v>9.75</v>
      </c>
      <c r="DQ9" s="2">
        <f t="shared" si="1"/>
        <v>9.8333333333333339</v>
      </c>
      <c r="DR9" s="2">
        <f t="shared" si="1"/>
        <v>9.9166666666666661</v>
      </c>
      <c r="DS9" s="2">
        <f t="shared" si="1"/>
        <v>10</v>
      </c>
      <c r="DT9" s="2">
        <f t="shared" si="1"/>
        <v>10.083333333333334</v>
      </c>
      <c r="DU9" s="2">
        <f t="shared" si="1"/>
        <v>10.166666666666666</v>
      </c>
      <c r="DV9" s="2">
        <f t="shared" si="1"/>
        <v>10.25</v>
      </c>
      <c r="DW9" s="2">
        <f t="shared" si="1"/>
        <v>10.333333333333334</v>
      </c>
      <c r="DX9" s="2">
        <f t="shared" si="1"/>
        <v>10.416666666666666</v>
      </c>
      <c r="DY9" s="2">
        <f t="shared" si="1"/>
        <v>10.5</v>
      </c>
      <c r="DZ9" s="2">
        <f t="shared" si="1"/>
        <v>10.583333333333334</v>
      </c>
      <c r="EA9" s="2">
        <f t="shared" si="1"/>
        <v>10.666666666666666</v>
      </c>
      <c r="EB9" s="2">
        <f t="shared" si="1"/>
        <v>10.75</v>
      </c>
      <c r="EC9" s="2">
        <f t="shared" ref="EC9:GN9" si="2">EC10/60</f>
        <v>10.833333333333334</v>
      </c>
      <c r="ED9" s="2">
        <f t="shared" si="2"/>
        <v>10.916666666666666</v>
      </c>
      <c r="EE9" s="2">
        <f t="shared" si="2"/>
        <v>11</v>
      </c>
      <c r="EF9" s="2">
        <f t="shared" si="2"/>
        <v>11.083333333333334</v>
      </c>
      <c r="EG9" s="2">
        <f t="shared" si="2"/>
        <v>11.166666666666666</v>
      </c>
      <c r="EH9" s="2">
        <f t="shared" si="2"/>
        <v>11.25</v>
      </c>
      <c r="EI9" s="2">
        <f t="shared" si="2"/>
        <v>11.333333333333334</v>
      </c>
      <c r="EJ9" s="2">
        <f t="shared" si="2"/>
        <v>11.416666666666666</v>
      </c>
      <c r="EK9" s="2">
        <f t="shared" si="2"/>
        <v>11.5</v>
      </c>
      <c r="EL9" s="2">
        <f t="shared" si="2"/>
        <v>11.583333333333334</v>
      </c>
      <c r="EM9" s="2">
        <f t="shared" si="2"/>
        <v>11.666666666666666</v>
      </c>
      <c r="EN9" s="2">
        <f t="shared" si="2"/>
        <v>11.75</v>
      </c>
      <c r="EO9" s="2">
        <f t="shared" si="2"/>
        <v>11.833333333333334</v>
      </c>
      <c r="EP9" s="2">
        <f t="shared" si="2"/>
        <v>11.916666666666666</v>
      </c>
      <c r="EQ9" s="2">
        <f t="shared" si="2"/>
        <v>12</v>
      </c>
      <c r="ER9" s="2">
        <f t="shared" si="2"/>
        <v>12.083333333333334</v>
      </c>
      <c r="ES9" s="2">
        <f t="shared" si="2"/>
        <v>12.166666666666666</v>
      </c>
      <c r="ET9" s="2">
        <f t="shared" si="2"/>
        <v>12.25</v>
      </c>
      <c r="EU9" s="2">
        <f t="shared" si="2"/>
        <v>12.333333333333334</v>
      </c>
      <c r="EV9" s="2">
        <f t="shared" si="2"/>
        <v>12.416666666666666</v>
      </c>
      <c r="EW9" s="2">
        <f t="shared" si="2"/>
        <v>12.5</v>
      </c>
      <c r="EX9" s="2">
        <f t="shared" si="2"/>
        <v>12.583333333333334</v>
      </c>
      <c r="EY9" s="2">
        <f t="shared" si="2"/>
        <v>12.666666666666666</v>
      </c>
      <c r="EZ9" s="2">
        <f t="shared" si="2"/>
        <v>12.75</v>
      </c>
      <c r="FA9" s="2">
        <f t="shared" si="2"/>
        <v>12.833333333333334</v>
      </c>
      <c r="FB9" s="2">
        <f t="shared" si="2"/>
        <v>12.916666666666666</v>
      </c>
      <c r="FC9" s="2">
        <f t="shared" si="2"/>
        <v>13</v>
      </c>
      <c r="FD9" s="2">
        <f t="shared" si="2"/>
        <v>13.083333333333334</v>
      </c>
      <c r="FE9" s="2">
        <f t="shared" si="2"/>
        <v>13.166666666666666</v>
      </c>
      <c r="FF9" s="2">
        <f t="shared" si="2"/>
        <v>13.25</v>
      </c>
      <c r="FG9" s="2">
        <f t="shared" si="2"/>
        <v>13.333333333333334</v>
      </c>
      <c r="FH9" s="2">
        <f t="shared" si="2"/>
        <v>13.416666666666666</v>
      </c>
      <c r="FI9" s="2">
        <f t="shared" si="2"/>
        <v>13.5</v>
      </c>
      <c r="FJ9" s="2">
        <f t="shared" si="2"/>
        <v>13.583333333333334</v>
      </c>
      <c r="FK9" s="2">
        <f t="shared" si="2"/>
        <v>13.666666666666666</v>
      </c>
      <c r="FL9" s="2">
        <f t="shared" si="2"/>
        <v>13.75</v>
      </c>
      <c r="FM9" s="2">
        <f t="shared" si="2"/>
        <v>13.833333333333334</v>
      </c>
      <c r="FN9" s="2">
        <f t="shared" si="2"/>
        <v>13.916666666666666</v>
      </c>
      <c r="FO9" s="2">
        <f t="shared" si="2"/>
        <v>14</v>
      </c>
      <c r="FP9" s="2">
        <f t="shared" si="2"/>
        <v>14.083333333333334</v>
      </c>
      <c r="FQ9" s="2">
        <f t="shared" si="2"/>
        <v>14.166666666666666</v>
      </c>
      <c r="FR9" s="2">
        <f t="shared" si="2"/>
        <v>14.25</v>
      </c>
      <c r="FS9" s="2">
        <f t="shared" si="2"/>
        <v>14.333333333333334</v>
      </c>
      <c r="FT9" s="2">
        <f t="shared" si="2"/>
        <v>14.416666666666666</v>
      </c>
      <c r="FU9" s="2">
        <f t="shared" si="2"/>
        <v>14.5</v>
      </c>
      <c r="FV9" s="2">
        <f t="shared" si="2"/>
        <v>14.583333333333334</v>
      </c>
      <c r="FW9" s="2">
        <f t="shared" si="2"/>
        <v>14.666666666666666</v>
      </c>
      <c r="FX9" s="2">
        <f t="shared" si="2"/>
        <v>14.75</v>
      </c>
      <c r="FY9" s="2">
        <f t="shared" si="2"/>
        <v>14.833333333333334</v>
      </c>
      <c r="FZ9" s="2">
        <f t="shared" si="2"/>
        <v>14.916666666666666</v>
      </c>
      <c r="GA9" s="2">
        <f t="shared" si="2"/>
        <v>15</v>
      </c>
      <c r="GB9" s="2">
        <f t="shared" si="2"/>
        <v>15.083333333333334</v>
      </c>
      <c r="GC9" s="2">
        <f t="shared" si="2"/>
        <v>15.166666666666666</v>
      </c>
      <c r="GD9" s="2">
        <f t="shared" si="2"/>
        <v>15.25</v>
      </c>
      <c r="GE9" s="2">
        <f t="shared" si="2"/>
        <v>15.333333333333334</v>
      </c>
      <c r="GF9" s="2">
        <f t="shared" si="2"/>
        <v>15.416666666666666</v>
      </c>
      <c r="GG9" s="2">
        <f t="shared" si="2"/>
        <v>15.5</v>
      </c>
      <c r="GH9" s="2">
        <f t="shared" si="2"/>
        <v>15.583333333333334</v>
      </c>
      <c r="GI9" s="2">
        <f t="shared" si="2"/>
        <v>15.666666666666666</v>
      </c>
      <c r="GJ9" s="2">
        <f t="shared" si="2"/>
        <v>15.75</v>
      </c>
      <c r="GK9" s="2">
        <f t="shared" si="2"/>
        <v>15.833333333333334</v>
      </c>
      <c r="GL9" s="2">
        <f t="shared" si="2"/>
        <v>15.916666666666666</v>
      </c>
      <c r="GM9" s="2">
        <f t="shared" si="2"/>
        <v>16</v>
      </c>
      <c r="GN9" s="2">
        <f t="shared" si="2"/>
        <v>16.083333333333332</v>
      </c>
      <c r="GO9" s="2">
        <f t="shared" ref="GO9:IZ9" si="3">GO10/60</f>
        <v>16.166666666666668</v>
      </c>
      <c r="GP9" s="2">
        <f t="shared" si="3"/>
        <v>16.25</v>
      </c>
      <c r="GQ9" s="2">
        <f t="shared" si="3"/>
        <v>16.333333333333332</v>
      </c>
      <c r="GR9" s="2">
        <f t="shared" si="3"/>
        <v>16.416666666666668</v>
      </c>
      <c r="GS9" s="2">
        <f t="shared" si="3"/>
        <v>16.5</v>
      </c>
      <c r="GT9" s="2">
        <f t="shared" si="3"/>
        <v>16.583333333333332</v>
      </c>
      <c r="GU9" s="2">
        <f t="shared" si="3"/>
        <v>16.666666666666668</v>
      </c>
      <c r="GV9" s="2">
        <f t="shared" si="3"/>
        <v>16.75</v>
      </c>
      <c r="GW9" s="2">
        <f t="shared" si="3"/>
        <v>16.833333333333332</v>
      </c>
      <c r="GX9" s="2">
        <f t="shared" si="3"/>
        <v>16.916666666666668</v>
      </c>
      <c r="GY9" s="2">
        <f t="shared" si="3"/>
        <v>17</v>
      </c>
      <c r="GZ9" s="2">
        <f t="shared" si="3"/>
        <v>17.083333333333332</v>
      </c>
      <c r="HA9" s="2">
        <f t="shared" si="3"/>
        <v>17.166666666666668</v>
      </c>
      <c r="HB9" s="2">
        <f t="shared" si="3"/>
        <v>17.25</v>
      </c>
      <c r="HC9" s="2">
        <f t="shared" si="3"/>
        <v>17.333333333333332</v>
      </c>
      <c r="HD9" s="2">
        <f t="shared" si="3"/>
        <v>17.416666666666668</v>
      </c>
      <c r="HE9" s="2">
        <f t="shared" si="3"/>
        <v>17.5</v>
      </c>
      <c r="HF9" s="2">
        <f t="shared" si="3"/>
        <v>17.583333333333332</v>
      </c>
      <c r="HG9" s="2">
        <f t="shared" si="3"/>
        <v>17.666666666666668</v>
      </c>
      <c r="HH9" s="2">
        <f t="shared" si="3"/>
        <v>17.75</v>
      </c>
      <c r="HI9" s="2">
        <f t="shared" si="3"/>
        <v>17.833333333333332</v>
      </c>
      <c r="HJ9" s="2">
        <f t="shared" si="3"/>
        <v>17.916666666666668</v>
      </c>
      <c r="HK9" s="2">
        <f t="shared" si="3"/>
        <v>18</v>
      </c>
      <c r="HL9" s="2">
        <f t="shared" si="3"/>
        <v>18.083333333333332</v>
      </c>
      <c r="HM9" s="2">
        <f t="shared" si="3"/>
        <v>18.166666666666668</v>
      </c>
      <c r="HN9" s="2">
        <f t="shared" si="3"/>
        <v>18.25</v>
      </c>
      <c r="HO9" s="2">
        <f t="shared" si="3"/>
        <v>18.333333333333332</v>
      </c>
      <c r="HP9" s="2">
        <f t="shared" si="3"/>
        <v>18.416666666666668</v>
      </c>
      <c r="HQ9" s="2">
        <f t="shared" si="3"/>
        <v>18.5</v>
      </c>
      <c r="HR9" s="2">
        <f t="shared" si="3"/>
        <v>18.583333333333332</v>
      </c>
      <c r="HS9" s="2">
        <f t="shared" si="3"/>
        <v>18.666666666666668</v>
      </c>
      <c r="HT9" s="2">
        <f t="shared" si="3"/>
        <v>18.75</v>
      </c>
      <c r="HU9" s="2">
        <f t="shared" si="3"/>
        <v>18.833333333333332</v>
      </c>
      <c r="HV9" s="2">
        <f t="shared" si="3"/>
        <v>18.916666666666668</v>
      </c>
      <c r="HW9" s="2">
        <f t="shared" si="3"/>
        <v>19</v>
      </c>
      <c r="HX9" s="2">
        <f t="shared" si="3"/>
        <v>19.083333333333332</v>
      </c>
      <c r="HY9" s="2">
        <f t="shared" si="3"/>
        <v>19.166666666666668</v>
      </c>
      <c r="HZ9" s="2">
        <f t="shared" si="3"/>
        <v>19.25</v>
      </c>
      <c r="IA9" s="2">
        <f t="shared" si="3"/>
        <v>19.333333333333332</v>
      </c>
      <c r="IB9" s="2">
        <f t="shared" si="3"/>
        <v>19.416666666666668</v>
      </c>
      <c r="IC9" s="2">
        <f t="shared" si="3"/>
        <v>19.5</v>
      </c>
      <c r="ID9" s="2">
        <f t="shared" si="3"/>
        <v>19.583333333333332</v>
      </c>
      <c r="IE9" s="2">
        <f t="shared" si="3"/>
        <v>19.666666666666668</v>
      </c>
      <c r="IF9" s="2">
        <f t="shared" si="3"/>
        <v>19.75</v>
      </c>
      <c r="IG9" s="2">
        <f t="shared" si="3"/>
        <v>19.833333333333332</v>
      </c>
      <c r="IH9" s="2">
        <f t="shared" si="3"/>
        <v>19.916666666666668</v>
      </c>
      <c r="II9" s="2">
        <f t="shared" si="3"/>
        <v>20</v>
      </c>
      <c r="IJ9" s="2">
        <f t="shared" si="3"/>
        <v>20.083333333333332</v>
      </c>
      <c r="IK9" s="2">
        <f t="shared" si="3"/>
        <v>20.166666666666668</v>
      </c>
      <c r="IL9" s="2">
        <f t="shared" si="3"/>
        <v>20.25</v>
      </c>
      <c r="IM9" s="2">
        <f t="shared" si="3"/>
        <v>20.333333333333332</v>
      </c>
      <c r="IN9" s="2">
        <f t="shared" si="3"/>
        <v>20.416666666666668</v>
      </c>
      <c r="IO9" s="2">
        <f t="shared" si="3"/>
        <v>20.5</v>
      </c>
      <c r="IP9" s="2">
        <f t="shared" si="3"/>
        <v>20.583333333333332</v>
      </c>
      <c r="IQ9" s="2">
        <f t="shared" si="3"/>
        <v>20.666666666666668</v>
      </c>
      <c r="IR9" s="2">
        <f t="shared" si="3"/>
        <v>20.75</v>
      </c>
      <c r="IS9" s="2">
        <f t="shared" si="3"/>
        <v>20.833333333333332</v>
      </c>
      <c r="IT9" s="2">
        <f t="shared" si="3"/>
        <v>20.916666666666668</v>
      </c>
      <c r="IU9" s="2">
        <f t="shared" si="3"/>
        <v>21</v>
      </c>
      <c r="IV9" s="2">
        <f t="shared" si="3"/>
        <v>21.083333333333332</v>
      </c>
      <c r="IW9" s="2">
        <f t="shared" si="3"/>
        <v>21.166666666666668</v>
      </c>
      <c r="IX9" s="2">
        <f t="shared" si="3"/>
        <v>21.25</v>
      </c>
      <c r="IY9" s="2">
        <f t="shared" si="3"/>
        <v>21.333333333333332</v>
      </c>
      <c r="IZ9" s="2">
        <f t="shared" si="3"/>
        <v>21.416666666666668</v>
      </c>
      <c r="JA9" s="2">
        <f t="shared" ref="JA9:KE9" si="4">JA10/60</f>
        <v>21.5</v>
      </c>
      <c r="JB9" s="2">
        <f t="shared" si="4"/>
        <v>21.583333333333332</v>
      </c>
      <c r="JC9" s="2">
        <f t="shared" si="4"/>
        <v>21.666666666666668</v>
      </c>
      <c r="JD9" s="2">
        <f t="shared" si="4"/>
        <v>21.75</v>
      </c>
      <c r="JE9" s="2">
        <f t="shared" si="4"/>
        <v>21.833333333333332</v>
      </c>
      <c r="JF9" s="2">
        <f t="shared" si="4"/>
        <v>21.916666666666668</v>
      </c>
      <c r="JG9" s="2">
        <f t="shared" si="4"/>
        <v>22</v>
      </c>
      <c r="JH9" s="2">
        <f t="shared" si="4"/>
        <v>22.083333333333332</v>
      </c>
      <c r="JI9" s="2">
        <f t="shared" si="4"/>
        <v>22.166666666666668</v>
      </c>
      <c r="JJ9" s="2">
        <f t="shared" si="4"/>
        <v>22.25</v>
      </c>
      <c r="JK9" s="2">
        <f t="shared" si="4"/>
        <v>22.333333333333332</v>
      </c>
      <c r="JL9" s="2">
        <f t="shared" si="4"/>
        <v>22.416666666666668</v>
      </c>
      <c r="JM9" s="2">
        <f t="shared" si="4"/>
        <v>22.5</v>
      </c>
      <c r="JN9" s="2">
        <f t="shared" si="4"/>
        <v>22.583333333333332</v>
      </c>
      <c r="JO9" s="2">
        <f t="shared" si="4"/>
        <v>22.666666666666668</v>
      </c>
      <c r="JP9" s="2">
        <f t="shared" si="4"/>
        <v>22.75</v>
      </c>
      <c r="JQ9" s="2">
        <f t="shared" si="4"/>
        <v>22.833333333333332</v>
      </c>
      <c r="JR9" s="2">
        <f t="shared" si="4"/>
        <v>22.916666666666668</v>
      </c>
      <c r="JS9" s="2">
        <f t="shared" si="4"/>
        <v>23</v>
      </c>
      <c r="JT9" s="2">
        <f t="shared" si="4"/>
        <v>23.083333333333332</v>
      </c>
      <c r="JU9" s="2">
        <f t="shared" si="4"/>
        <v>23.166666666666668</v>
      </c>
      <c r="JV9" s="2">
        <f t="shared" si="4"/>
        <v>23.25</v>
      </c>
      <c r="JW9" s="2">
        <f t="shared" si="4"/>
        <v>23.333333333333332</v>
      </c>
      <c r="JX9" s="2">
        <f t="shared" si="4"/>
        <v>23.416666666666668</v>
      </c>
      <c r="JY9" s="2">
        <f t="shared" si="4"/>
        <v>23.5</v>
      </c>
      <c r="JZ9" s="2">
        <f t="shared" si="4"/>
        <v>23.583333333333332</v>
      </c>
      <c r="KA9" s="2">
        <f t="shared" si="4"/>
        <v>23.666666666666668</v>
      </c>
      <c r="KB9" s="2">
        <f t="shared" si="4"/>
        <v>23.75</v>
      </c>
      <c r="KC9" s="2">
        <f t="shared" si="4"/>
        <v>23.833333333333332</v>
      </c>
      <c r="KD9" s="2">
        <f t="shared" si="4"/>
        <v>23.916666666666668</v>
      </c>
      <c r="KE9" s="3">
        <f t="shared" si="4"/>
        <v>24</v>
      </c>
      <c r="KF9" s="4"/>
      <c r="KG9" s="4"/>
      <c r="KH9" s="4"/>
      <c r="KI9" s="4"/>
      <c r="KJ9" s="4"/>
      <c r="KK9" s="4"/>
      <c r="KL9" s="4"/>
      <c r="KM9" s="4"/>
    </row>
    <row r="10" spans="1:299" s="71" customFormat="1" ht="16.5" x14ac:dyDescent="0.3">
      <c r="A10" s="187" t="s">
        <v>61</v>
      </c>
      <c r="B10" s="188"/>
      <c r="C10" s="6">
        <f>C9*60</f>
        <v>0</v>
      </c>
      <c r="D10" s="7">
        <v>5</v>
      </c>
      <c r="E10" s="7">
        <v>10</v>
      </c>
      <c r="F10" s="7">
        <v>15</v>
      </c>
      <c r="G10" s="7">
        <v>20</v>
      </c>
      <c r="H10" s="7">
        <v>25</v>
      </c>
      <c r="I10" s="7">
        <v>30</v>
      </c>
      <c r="J10" s="7">
        <v>35</v>
      </c>
      <c r="K10" s="7">
        <v>40</v>
      </c>
      <c r="L10" s="7">
        <v>45</v>
      </c>
      <c r="M10" s="7">
        <v>50</v>
      </c>
      <c r="N10" s="7">
        <v>55</v>
      </c>
      <c r="O10" s="7">
        <v>60</v>
      </c>
      <c r="P10" s="7">
        <v>65</v>
      </c>
      <c r="Q10" s="7">
        <v>70</v>
      </c>
      <c r="R10" s="7">
        <v>75</v>
      </c>
      <c r="S10" s="7">
        <v>80</v>
      </c>
      <c r="T10" s="7">
        <v>85</v>
      </c>
      <c r="U10" s="7">
        <v>90</v>
      </c>
      <c r="V10" s="7">
        <v>95</v>
      </c>
      <c r="W10" s="7">
        <v>100</v>
      </c>
      <c r="X10" s="7">
        <v>105</v>
      </c>
      <c r="Y10" s="7">
        <v>110</v>
      </c>
      <c r="Z10" s="7">
        <v>115</v>
      </c>
      <c r="AA10" s="7">
        <v>120</v>
      </c>
      <c r="AB10" s="7">
        <v>125</v>
      </c>
      <c r="AC10" s="7">
        <v>130</v>
      </c>
      <c r="AD10" s="7">
        <v>135</v>
      </c>
      <c r="AE10" s="7">
        <v>140</v>
      </c>
      <c r="AF10" s="7">
        <v>145</v>
      </c>
      <c r="AG10" s="7">
        <v>150</v>
      </c>
      <c r="AH10" s="7">
        <v>155</v>
      </c>
      <c r="AI10" s="7">
        <v>160</v>
      </c>
      <c r="AJ10" s="7">
        <v>165</v>
      </c>
      <c r="AK10" s="7">
        <v>170</v>
      </c>
      <c r="AL10" s="7">
        <v>175</v>
      </c>
      <c r="AM10" s="7">
        <v>180</v>
      </c>
      <c r="AN10" s="7">
        <v>185</v>
      </c>
      <c r="AO10" s="7">
        <v>190</v>
      </c>
      <c r="AP10" s="7">
        <v>195</v>
      </c>
      <c r="AQ10" s="7">
        <v>200</v>
      </c>
      <c r="AR10" s="7">
        <v>205</v>
      </c>
      <c r="AS10" s="7">
        <v>210</v>
      </c>
      <c r="AT10" s="7">
        <v>215</v>
      </c>
      <c r="AU10" s="7">
        <v>220</v>
      </c>
      <c r="AV10" s="7">
        <v>225</v>
      </c>
      <c r="AW10" s="7">
        <v>230</v>
      </c>
      <c r="AX10" s="7">
        <v>235</v>
      </c>
      <c r="AY10" s="7">
        <v>240</v>
      </c>
      <c r="AZ10" s="7">
        <v>245</v>
      </c>
      <c r="BA10" s="7">
        <v>250</v>
      </c>
      <c r="BB10" s="7">
        <v>255</v>
      </c>
      <c r="BC10" s="7">
        <v>260</v>
      </c>
      <c r="BD10" s="7">
        <v>265</v>
      </c>
      <c r="BE10" s="7">
        <v>270</v>
      </c>
      <c r="BF10" s="7">
        <v>275</v>
      </c>
      <c r="BG10" s="7">
        <v>280</v>
      </c>
      <c r="BH10" s="7">
        <v>285</v>
      </c>
      <c r="BI10" s="7">
        <v>290</v>
      </c>
      <c r="BJ10" s="7">
        <v>295</v>
      </c>
      <c r="BK10" s="7">
        <v>300</v>
      </c>
      <c r="BL10" s="7">
        <v>305</v>
      </c>
      <c r="BM10" s="7">
        <v>310</v>
      </c>
      <c r="BN10" s="7">
        <v>315</v>
      </c>
      <c r="BO10" s="7">
        <v>320</v>
      </c>
      <c r="BP10" s="7">
        <v>325</v>
      </c>
      <c r="BQ10" s="7">
        <v>330</v>
      </c>
      <c r="BR10" s="7">
        <v>335</v>
      </c>
      <c r="BS10" s="7">
        <v>340</v>
      </c>
      <c r="BT10" s="7">
        <v>345</v>
      </c>
      <c r="BU10" s="7">
        <v>350</v>
      </c>
      <c r="BV10" s="7">
        <v>355</v>
      </c>
      <c r="BW10" s="7">
        <v>360</v>
      </c>
      <c r="BX10" s="7">
        <v>365</v>
      </c>
      <c r="BY10" s="7">
        <v>370</v>
      </c>
      <c r="BZ10" s="7">
        <v>375</v>
      </c>
      <c r="CA10" s="7">
        <v>380</v>
      </c>
      <c r="CB10" s="7">
        <v>385</v>
      </c>
      <c r="CC10" s="7">
        <v>390</v>
      </c>
      <c r="CD10" s="7">
        <v>395</v>
      </c>
      <c r="CE10" s="7">
        <v>400</v>
      </c>
      <c r="CF10" s="7">
        <v>405</v>
      </c>
      <c r="CG10" s="7">
        <v>410</v>
      </c>
      <c r="CH10" s="7">
        <v>415</v>
      </c>
      <c r="CI10" s="7">
        <v>420</v>
      </c>
      <c r="CJ10" s="7">
        <v>425</v>
      </c>
      <c r="CK10" s="7">
        <v>430</v>
      </c>
      <c r="CL10" s="7">
        <v>435</v>
      </c>
      <c r="CM10" s="7">
        <v>440</v>
      </c>
      <c r="CN10" s="7">
        <v>445</v>
      </c>
      <c r="CO10" s="7">
        <v>450</v>
      </c>
      <c r="CP10" s="7">
        <v>455</v>
      </c>
      <c r="CQ10" s="7">
        <v>460</v>
      </c>
      <c r="CR10" s="7">
        <v>465</v>
      </c>
      <c r="CS10" s="7">
        <v>470</v>
      </c>
      <c r="CT10" s="7">
        <v>475</v>
      </c>
      <c r="CU10" s="7">
        <v>480</v>
      </c>
      <c r="CV10" s="7">
        <v>485</v>
      </c>
      <c r="CW10" s="7">
        <v>490</v>
      </c>
      <c r="CX10" s="7">
        <v>495</v>
      </c>
      <c r="CY10" s="7">
        <v>500</v>
      </c>
      <c r="CZ10" s="7">
        <v>505</v>
      </c>
      <c r="DA10" s="7">
        <v>510</v>
      </c>
      <c r="DB10" s="7">
        <v>515</v>
      </c>
      <c r="DC10" s="7">
        <v>520</v>
      </c>
      <c r="DD10" s="7">
        <v>525</v>
      </c>
      <c r="DE10" s="7">
        <v>530</v>
      </c>
      <c r="DF10" s="7">
        <v>535</v>
      </c>
      <c r="DG10" s="7">
        <v>540</v>
      </c>
      <c r="DH10" s="7">
        <v>545</v>
      </c>
      <c r="DI10" s="7">
        <v>550</v>
      </c>
      <c r="DJ10" s="7">
        <v>555</v>
      </c>
      <c r="DK10" s="7">
        <v>560</v>
      </c>
      <c r="DL10" s="7">
        <v>565</v>
      </c>
      <c r="DM10" s="7">
        <v>570</v>
      </c>
      <c r="DN10" s="7">
        <v>575</v>
      </c>
      <c r="DO10" s="7">
        <v>580</v>
      </c>
      <c r="DP10" s="7">
        <v>585</v>
      </c>
      <c r="DQ10" s="7">
        <v>590</v>
      </c>
      <c r="DR10" s="7">
        <v>595</v>
      </c>
      <c r="DS10" s="7">
        <v>600</v>
      </c>
      <c r="DT10" s="7">
        <v>605</v>
      </c>
      <c r="DU10" s="7">
        <v>610</v>
      </c>
      <c r="DV10" s="7">
        <v>615</v>
      </c>
      <c r="DW10" s="7">
        <v>620</v>
      </c>
      <c r="DX10" s="7">
        <v>625</v>
      </c>
      <c r="DY10" s="7">
        <v>630</v>
      </c>
      <c r="DZ10" s="7">
        <v>635</v>
      </c>
      <c r="EA10" s="7">
        <v>640</v>
      </c>
      <c r="EB10" s="7">
        <v>645</v>
      </c>
      <c r="EC10" s="7">
        <v>650</v>
      </c>
      <c r="ED10" s="7">
        <v>655</v>
      </c>
      <c r="EE10" s="7">
        <v>660</v>
      </c>
      <c r="EF10" s="7">
        <v>665</v>
      </c>
      <c r="EG10" s="7">
        <v>670</v>
      </c>
      <c r="EH10" s="7">
        <v>675</v>
      </c>
      <c r="EI10" s="7">
        <v>680</v>
      </c>
      <c r="EJ10" s="7">
        <v>685</v>
      </c>
      <c r="EK10" s="7">
        <v>690</v>
      </c>
      <c r="EL10" s="7">
        <v>695</v>
      </c>
      <c r="EM10" s="7">
        <v>700</v>
      </c>
      <c r="EN10" s="7">
        <v>705</v>
      </c>
      <c r="EO10" s="7">
        <v>710</v>
      </c>
      <c r="EP10" s="7">
        <v>715</v>
      </c>
      <c r="EQ10" s="7">
        <v>720</v>
      </c>
      <c r="ER10" s="7">
        <v>725</v>
      </c>
      <c r="ES10" s="7">
        <v>730</v>
      </c>
      <c r="ET10" s="7">
        <v>735</v>
      </c>
      <c r="EU10" s="7">
        <v>740</v>
      </c>
      <c r="EV10" s="7">
        <v>745</v>
      </c>
      <c r="EW10" s="7">
        <v>750</v>
      </c>
      <c r="EX10" s="7">
        <v>755</v>
      </c>
      <c r="EY10" s="7">
        <v>760</v>
      </c>
      <c r="EZ10" s="7">
        <v>765</v>
      </c>
      <c r="FA10" s="7">
        <v>770</v>
      </c>
      <c r="FB10" s="7">
        <v>775</v>
      </c>
      <c r="FC10" s="7">
        <v>780</v>
      </c>
      <c r="FD10" s="7">
        <v>785</v>
      </c>
      <c r="FE10" s="7">
        <v>790</v>
      </c>
      <c r="FF10" s="7">
        <v>795</v>
      </c>
      <c r="FG10" s="7">
        <v>800</v>
      </c>
      <c r="FH10" s="7">
        <v>805</v>
      </c>
      <c r="FI10" s="7">
        <v>810</v>
      </c>
      <c r="FJ10" s="7">
        <v>815</v>
      </c>
      <c r="FK10" s="7">
        <v>820</v>
      </c>
      <c r="FL10" s="7">
        <v>825</v>
      </c>
      <c r="FM10" s="7">
        <v>830</v>
      </c>
      <c r="FN10" s="7">
        <v>835</v>
      </c>
      <c r="FO10" s="7">
        <v>840</v>
      </c>
      <c r="FP10" s="7">
        <v>845</v>
      </c>
      <c r="FQ10" s="7">
        <v>850</v>
      </c>
      <c r="FR10" s="7">
        <v>855</v>
      </c>
      <c r="FS10" s="7">
        <v>860</v>
      </c>
      <c r="FT10" s="7">
        <v>865</v>
      </c>
      <c r="FU10" s="7">
        <v>870</v>
      </c>
      <c r="FV10" s="7">
        <v>875</v>
      </c>
      <c r="FW10" s="7">
        <v>880</v>
      </c>
      <c r="FX10" s="7">
        <v>885</v>
      </c>
      <c r="FY10" s="7">
        <v>890</v>
      </c>
      <c r="FZ10" s="7">
        <v>895</v>
      </c>
      <c r="GA10" s="7">
        <v>900</v>
      </c>
      <c r="GB10" s="7">
        <v>905</v>
      </c>
      <c r="GC10" s="7">
        <v>910</v>
      </c>
      <c r="GD10" s="7">
        <v>915</v>
      </c>
      <c r="GE10" s="7">
        <v>920</v>
      </c>
      <c r="GF10" s="7">
        <v>925</v>
      </c>
      <c r="GG10" s="7">
        <v>930</v>
      </c>
      <c r="GH10" s="7">
        <v>935</v>
      </c>
      <c r="GI10" s="7">
        <v>940</v>
      </c>
      <c r="GJ10" s="7">
        <v>945</v>
      </c>
      <c r="GK10" s="7">
        <v>950</v>
      </c>
      <c r="GL10" s="7">
        <v>955</v>
      </c>
      <c r="GM10" s="7">
        <v>960</v>
      </c>
      <c r="GN10" s="7">
        <v>965</v>
      </c>
      <c r="GO10" s="7">
        <v>970</v>
      </c>
      <c r="GP10" s="7">
        <v>975</v>
      </c>
      <c r="GQ10" s="7">
        <v>980</v>
      </c>
      <c r="GR10" s="7">
        <v>985</v>
      </c>
      <c r="GS10" s="7">
        <v>990</v>
      </c>
      <c r="GT10" s="7">
        <v>995</v>
      </c>
      <c r="GU10" s="7">
        <v>1000</v>
      </c>
      <c r="GV10" s="7">
        <v>1005</v>
      </c>
      <c r="GW10" s="7">
        <v>1010</v>
      </c>
      <c r="GX10" s="7">
        <v>1015</v>
      </c>
      <c r="GY10" s="7">
        <v>1020</v>
      </c>
      <c r="GZ10" s="7">
        <v>1025</v>
      </c>
      <c r="HA10" s="7">
        <v>1030</v>
      </c>
      <c r="HB10" s="7">
        <v>1035</v>
      </c>
      <c r="HC10" s="7">
        <v>1040</v>
      </c>
      <c r="HD10" s="7">
        <v>1045</v>
      </c>
      <c r="HE10" s="7">
        <v>1050</v>
      </c>
      <c r="HF10" s="7">
        <v>1055</v>
      </c>
      <c r="HG10" s="7">
        <v>1060</v>
      </c>
      <c r="HH10" s="7">
        <v>1065</v>
      </c>
      <c r="HI10" s="7">
        <v>1070</v>
      </c>
      <c r="HJ10" s="7">
        <v>1075</v>
      </c>
      <c r="HK10" s="7">
        <v>1080</v>
      </c>
      <c r="HL10" s="7">
        <v>1085</v>
      </c>
      <c r="HM10" s="7">
        <v>1090</v>
      </c>
      <c r="HN10" s="7">
        <v>1095</v>
      </c>
      <c r="HO10" s="7">
        <v>1100</v>
      </c>
      <c r="HP10" s="7">
        <v>1105</v>
      </c>
      <c r="HQ10" s="7">
        <v>1110</v>
      </c>
      <c r="HR10" s="7">
        <v>1115</v>
      </c>
      <c r="HS10" s="7">
        <v>1120</v>
      </c>
      <c r="HT10" s="7">
        <v>1125</v>
      </c>
      <c r="HU10" s="7">
        <v>1130</v>
      </c>
      <c r="HV10" s="7">
        <v>1135</v>
      </c>
      <c r="HW10" s="7">
        <v>1140</v>
      </c>
      <c r="HX10" s="7">
        <v>1145</v>
      </c>
      <c r="HY10" s="7">
        <v>1150</v>
      </c>
      <c r="HZ10" s="7">
        <v>1155</v>
      </c>
      <c r="IA10" s="7">
        <v>1160</v>
      </c>
      <c r="IB10" s="7">
        <v>1165</v>
      </c>
      <c r="IC10" s="7">
        <v>1170</v>
      </c>
      <c r="ID10" s="7">
        <v>1175</v>
      </c>
      <c r="IE10" s="7">
        <v>1180</v>
      </c>
      <c r="IF10" s="7">
        <v>1185</v>
      </c>
      <c r="IG10" s="7">
        <v>1190</v>
      </c>
      <c r="IH10" s="7">
        <v>1195</v>
      </c>
      <c r="II10" s="7">
        <v>1200</v>
      </c>
      <c r="IJ10" s="7">
        <v>1205</v>
      </c>
      <c r="IK10" s="7">
        <v>1210</v>
      </c>
      <c r="IL10" s="7">
        <v>1215</v>
      </c>
      <c r="IM10" s="7">
        <v>1220</v>
      </c>
      <c r="IN10" s="7">
        <v>1225</v>
      </c>
      <c r="IO10" s="7">
        <v>1230</v>
      </c>
      <c r="IP10" s="7">
        <v>1235</v>
      </c>
      <c r="IQ10" s="7">
        <v>1240</v>
      </c>
      <c r="IR10" s="7">
        <v>1245</v>
      </c>
      <c r="IS10" s="7">
        <v>1250</v>
      </c>
      <c r="IT10" s="7">
        <v>1255</v>
      </c>
      <c r="IU10" s="7">
        <v>1260</v>
      </c>
      <c r="IV10" s="7">
        <v>1265</v>
      </c>
      <c r="IW10" s="7">
        <v>1270</v>
      </c>
      <c r="IX10" s="7">
        <v>1275</v>
      </c>
      <c r="IY10" s="7">
        <v>1280</v>
      </c>
      <c r="IZ10" s="7">
        <v>1285</v>
      </c>
      <c r="JA10" s="7">
        <v>1290</v>
      </c>
      <c r="JB10" s="7">
        <v>1295</v>
      </c>
      <c r="JC10" s="7">
        <v>1300</v>
      </c>
      <c r="JD10" s="7">
        <v>1305</v>
      </c>
      <c r="JE10" s="7">
        <v>1310</v>
      </c>
      <c r="JF10" s="7">
        <v>1315</v>
      </c>
      <c r="JG10" s="7">
        <v>1320</v>
      </c>
      <c r="JH10" s="7">
        <v>1325</v>
      </c>
      <c r="JI10" s="7">
        <v>1330</v>
      </c>
      <c r="JJ10" s="7">
        <v>1335</v>
      </c>
      <c r="JK10" s="7">
        <v>1340</v>
      </c>
      <c r="JL10" s="7">
        <v>1345</v>
      </c>
      <c r="JM10" s="7">
        <v>1350</v>
      </c>
      <c r="JN10" s="7">
        <v>1355</v>
      </c>
      <c r="JO10" s="7">
        <v>1360</v>
      </c>
      <c r="JP10" s="7">
        <v>1365</v>
      </c>
      <c r="JQ10" s="7">
        <v>1370</v>
      </c>
      <c r="JR10" s="7">
        <v>1375</v>
      </c>
      <c r="JS10" s="7">
        <v>1380</v>
      </c>
      <c r="JT10" s="7">
        <v>1385</v>
      </c>
      <c r="JU10" s="7">
        <v>1390</v>
      </c>
      <c r="JV10" s="7">
        <v>1395</v>
      </c>
      <c r="JW10" s="7">
        <v>1400</v>
      </c>
      <c r="JX10" s="7">
        <v>1405</v>
      </c>
      <c r="JY10" s="7">
        <v>1410</v>
      </c>
      <c r="JZ10" s="7">
        <v>1415</v>
      </c>
      <c r="KA10" s="7">
        <v>1420</v>
      </c>
      <c r="KB10" s="7">
        <v>1425</v>
      </c>
      <c r="KC10" s="7">
        <v>1430</v>
      </c>
      <c r="KD10" s="7">
        <v>1435</v>
      </c>
      <c r="KE10" s="72">
        <v>1440</v>
      </c>
      <c r="KF10" s="9"/>
      <c r="KG10" s="9"/>
      <c r="KH10" s="9"/>
      <c r="KI10" s="9"/>
      <c r="KJ10" s="9"/>
      <c r="KK10" s="9"/>
      <c r="KL10" s="9"/>
      <c r="KM10" s="9"/>
    </row>
    <row r="11" spans="1:299" s="71" customFormat="1" ht="17.25" thickBot="1" x14ac:dyDescent="0.35">
      <c r="A11" s="189" t="s">
        <v>62</v>
      </c>
      <c r="B11" s="190"/>
      <c r="C11" s="10">
        <f>C9*60*60</f>
        <v>0</v>
      </c>
      <c r="D11" s="11">
        <f>D9*60*60</f>
        <v>300</v>
      </c>
      <c r="E11" s="11">
        <f t="shared" ref="E11:BR11" si="5">E9*60*60</f>
        <v>600</v>
      </c>
      <c r="F11" s="11">
        <f t="shared" si="5"/>
        <v>900</v>
      </c>
      <c r="G11" s="11">
        <f t="shared" si="5"/>
        <v>1200</v>
      </c>
      <c r="H11" s="11">
        <f t="shared" si="5"/>
        <v>1500</v>
      </c>
      <c r="I11" s="11">
        <f t="shared" si="5"/>
        <v>1800</v>
      </c>
      <c r="J11" s="11">
        <f t="shared" si="5"/>
        <v>2100</v>
      </c>
      <c r="K11" s="11">
        <f t="shared" si="5"/>
        <v>2400</v>
      </c>
      <c r="L11" s="11">
        <f t="shared" si="5"/>
        <v>2700</v>
      </c>
      <c r="M11" s="11">
        <f t="shared" si="5"/>
        <v>3000</v>
      </c>
      <c r="N11" s="11">
        <f t="shared" si="5"/>
        <v>3300</v>
      </c>
      <c r="O11" s="11">
        <f t="shared" si="5"/>
        <v>3600</v>
      </c>
      <c r="P11" s="11">
        <f t="shared" si="5"/>
        <v>3900</v>
      </c>
      <c r="Q11" s="11">
        <f t="shared" si="5"/>
        <v>4200</v>
      </c>
      <c r="R11" s="11">
        <f t="shared" si="5"/>
        <v>4500</v>
      </c>
      <c r="S11" s="11">
        <f t="shared" si="5"/>
        <v>4800</v>
      </c>
      <c r="T11" s="11">
        <f t="shared" si="5"/>
        <v>5100</v>
      </c>
      <c r="U11" s="11">
        <f t="shared" si="5"/>
        <v>5400</v>
      </c>
      <c r="V11" s="11">
        <f t="shared" si="5"/>
        <v>5700</v>
      </c>
      <c r="W11" s="11">
        <f t="shared" si="5"/>
        <v>6000</v>
      </c>
      <c r="X11" s="11">
        <f t="shared" si="5"/>
        <v>6300</v>
      </c>
      <c r="Y11" s="11">
        <f t="shared" si="5"/>
        <v>6600</v>
      </c>
      <c r="Z11" s="11">
        <f t="shared" si="5"/>
        <v>6900</v>
      </c>
      <c r="AA11" s="11">
        <f t="shared" si="5"/>
        <v>7200</v>
      </c>
      <c r="AB11" s="11">
        <f t="shared" si="5"/>
        <v>7500.0000000000009</v>
      </c>
      <c r="AC11" s="11">
        <f t="shared" si="5"/>
        <v>7800</v>
      </c>
      <c r="AD11" s="11">
        <f t="shared" si="5"/>
        <v>8100</v>
      </c>
      <c r="AE11" s="11">
        <f t="shared" si="5"/>
        <v>8400</v>
      </c>
      <c r="AF11" s="11">
        <f t="shared" si="5"/>
        <v>8700</v>
      </c>
      <c r="AG11" s="11">
        <f t="shared" si="5"/>
        <v>9000</v>
      </c>
      <c r="AH11" s="11">
        <f t="shared" si="5"/>
        <v>9300</v>
      </c>
      <c r="AI11" s="11">
        <f t="shared" si="5"/>
        <v>9600</v>
      </c>
      <c r="AJ11" s="11">
        <f t="shared" si="5"/>
        <v>9900</v>
      </c>
      <c r="AK11" s="11">
        <f t="shared" si="5"/>
        <v>10200</v>
      </c>
      <c r="AL11" s="11">
        <f t="shared" si="5"/>
        <v>10500</v>
      </c>
      <c r="AM11" s="11">
        <f t="shared" si="5"/>
        <v>10800</v>
      </c>
      <c r="AN11" s="11">
        <f t="shared" si="5"/>
        <v>11100</v>
      </c>
      <c r="AO11" s="11">
        <f t="shared" si="5"/>
        <v>11400</v>
      </c>
      <c r="AP11" s="11">
        <f t="shared" si="5"/>
        <v>11700</v>
      </c>
      <c r="AQ11" s="11">
        <f t="shared" si="5"/>
        <v>12000</v>
      </c>
      <c r="AR11" s="11">
        <f t="shared" si="5"/>
        <v>12300</v>
      </c>
      <c r="AS11" s="11">
        <f t="shared" si="5"/>
        <v>12600</v>
      </c>
      <c r="AT11" s="11">
        <f t="shared" si="5"/>
        <v>12900</v>
      </c>
      <c r="AU11" s="11">
        <f t="shared" si="5"/>
        <v>13200</v>
      </c>
      <c r="AV11" s="11">
        <f t="shared" si="5"/>
        <v>13500</v>
      </c>
      <c r="AW11" s="11">
        <f t="shared" si="5"/>
        <v>13800</v>
      </c>
      <c r="AX11" s="11">
        <f t="shared" si="5"/>
        <v>14100</v>
      </c>
      <c r="AY11" s="11">
        <f t="shared" si="5"/>
        <v>14400</v>
      </c>
      <c r="AZ11" s="11">
        <f t="shared" si="5"/>
        <v>14699.999999999998</v>
      </c>
      <c r="BA11" s="11">
        <f t="shared" si="5"/>
        <v>15000.000000000002</v>
      </c>
      <c r="BB11" s="11">
        <f t="shared" si="5"/>
        <v>15300</v>
      </c>
      <c r="BC11" s="11">
        <f t="shared" si="5"/>
        <v>15600</v>
      </c>
      <c r="BD11" s="11">
        <f t="shared" si="5"/>
        <v>15900</v>
      </c>
      <c r="BE11" s="11">
        <f t="shared" si="5"/>
        <v>16200</v>
      </c>
      <c r="BF11" s="11">
        <f t="shared" si="5"/>
        <v>16500</v>
      </c>
      <c r="BG11" s="11">
        <f t="shared" si="5"/>
        <v>16800</v>
      </c>
      <c r="BH11" s="11">
        <f t="shared" si="5"/>
        <v>17100</v>
      </c>
      <c r="BI11" s="11">
        <f t="shared" si="5"/>
        <v>17400</v>
      </c>
      <c r="BJ11" s="11">
        <f t="shared" si="5"/>
        <v>17700</v>
      </c>
      <c r="BK11" s="11">
        <f t="shared" si="5"/>
        <v>18000</v>
      </c>
      <c r="BL11" s="11">
        <f t="shared" si="5"/>
        <v>18300</v>
      </c>
      <c r="BM11" s="11">
        <f t="shared" si="5"/>
        <v>18600</v>
      </c>
      <c r="BN11" s="11">
        <f t="shared" si="5"/>
        <v>18900</v>
      </c>
      <c r="BO11" s="11">
        <f t="shared" si="5"/>
        <v>19200</v>
      </c>
      <c r="BP11" s="11">
        <f t="shared" si="5"/>
        <v>19500</v>
      </c>
      <c r="BQ11" s="11">
        <f t="shared" si="5"/>
        <v>19800</v>
      </c>
      <c r="BR11" s="11">
        <f t="shared" si="5"/>
        <v>20100</v>
      </c>
      <c r="BS11" s="11">
        <f t="shared" ref="BS11:ED11" si="6">BS9*60*60</f>
        <v>20400</v>
      </c>
      <c r="BT11" s="11">
        <f t="shared" si="6"/>
        <v>20700</v>
      </c>
      <c r="BU11" s="11">
        <f t="shared" si="6"/>
        <v>21000</v>
      </c>
      <c r="BV11" s="11">
        <f t="shared" si="6"/>
        <v>21300</v>
      </c>
      <c r="BW11" s="11">
        <f t="shared" si="6"/>
        <v>21600</v>
      </c>
      <c r="BX11" s="11">
        <f t="shared" si="6"/>
        <v>21900</v>
      </c>
      <c r="BY11" s="11">
        <f t="shared" si="6"/>
        <v>22200</v>
      </c>
      <c r="BZ11" s="11">
        <f t="shared" si="6"/>
        <v>22500</v>
      </c>
      <c r="CA11" s="11">
        <f t="shared" si="6"/>
        <v>22800</v>
      </c>
      <c r="CB11" s="11">
        <f t="shared" si="6"/>
        <v>23100</v>
      </c>
      <c r="CC11" s="11">
        <f t="shared" si="6"/>
        <v>23400</v>
      </c>
      <c r="CD11" s="11">
        <f t="shared" si="6"/>
        <v>23700</v>
      </c>
      <c r="CE11" s="11">
        <f t="shared" si="6"/>
        <v>24000</v>
      </c>
      <c r="CF11" s="11">
        <f t="shared" si="6"/>
        <v>24300</v>
      </c>
      <c r="CG11" s="11">
        <f t="shared" si="6"/>
        <v>24600</v>
      </c>
      <c r="CH11" s="11">
        <f t="shared" si="6"/>
        <v>24900</v>
      </c>
      <c r="CI11" s="11">
        <f t="shared" si="6"/>
        <v>25200</v>
      </c>
      <c r="CJ11" s="11">
        <f t="shared" si="6"/>
        <v>25500</v>
      </c>
      <c r="CK11" s="11">
        <f t="shared" si="6"/>
        <v>25800</v>
      </c>
      <c r="CL11" s="11">
        <f t="shared" si="6"/>
        <v>26100</v>
      </c>
      <c r="CM11" s="11">
        <f t="shared" si="6"/>
        <v>26400</v>
      </c>
      <c r="CN11" s="11">
        <f t="shared" si="6"/>
        <v>26700</v>
      </c>
      <c r="CO11" s="11">
        <f t="shared" si="6"/>
        <v>27000</v>
      </c>
      <c r="CP11" s="11">
        <f t="shared" si="6"/>
        <v>27300</v>
      </c>
      <c r="CQ11" s="11">
        <f t="shared" si="6"/>
        <v>27600</v>
      </c>
      <c r="CR11" s="11">
        <f t="shared" si="6"/>
        <v>27900</v>
      </c>
      <c r="CS11" s="11">
        <f t="shared" si="6"/>
        <v>28200</v>
      </c>
      <c r="CT11" s="11">
        <f t="shared" si="6"/>
        <v>28500</v>
      </c>
      <c r="CU11" s="11">
        <f t="shared" si="6"/>
        <v>28800</v>
      </c>
      <c r="CV11" s="11">
        <f t="shared" si="6"/>
        <v>29100.000000000004</v>
      </c>
      <c r="CW11" s="11">
        <f t="shared" si="6"/>
        <v>29399.999999999996</v>
      </c>
      <c r="CX11" s="11">
        <f t="shared" si="6"/>
        <v>29700</v>
      </c>
      <c r="CY11" s="11">
        <f t="shared" si="6"/>
        <v>30000.000000000004</v>
      </c>
      <c r="CZ11" s="11">
        <f t="shared" si="6"/>
        <v>30299.999999999996</v>
      </c>
      <c r="DA11" s="11">
        <f t="shared" si="6"/>
        <v>30600</v>
      </c>
      <c r="DB11" s="11">
        <f t="shared" si="6"/>
        <v>30900</v>
      </c>
      <c r="DC11" s="11">
        <f t="shared" si="6"/>
        <v>31200</v>
      </c>
      <c r="DD11" s="11">
        <f t="shared" si="6"/>
        <v>31500</v>
      </c>
      <c r="DE11" s="11">
        <f t="shared" si="6"/>
        <v>31800</v>
      </c>
      <c r="DF11" s="11">
        <f t="shared" si="6"/>
        <v>32100</v>
      </c>
      <c r="DG11" s="11">
        <f t="shared" si="6"/>
        <v>32400</v>
      </c>
      <c r="DH11" s="11">
        <f t="shared" si="6"/>
        <v>32700</v>
      </c>
      <c r="DI11" s="11">
        <f t="shared" si="6"/>
        <v>33000</v>
      </c>
      <c r="DJ11" s="11">
        <f t="shared" si="6"/>
        <v>33300</v>
      </c>
      <c r="DK11" s="11">
        <f t="shared" si="6"/>
        <v>33600</v>
      </c>
      <c r="DL11" s="11">
        <f t="shared" si="6"/>
        <v>33900</v>
      </c>
      <c r="DM11" s="11">
        <f t="shared" si="6"/>
        <v>34200</v>
      </c>
      <c r="DN11" s="11">
        <f t="shared" si="6"/>
        <v>34500</v>
      </c>
      <c r="DO11" s="11">
        <f t="shared" si="6"/>
        <v>34800</v>
      </c>
      <c r="DP11" s="11">
        <f t="shared" si="6"/>
        <v>35100</v>
      </c>
      <c r="DQ11" s="11">
        <f t="shared" si="6"/>
        <v>35400</v>
      </c>
      <c r="DR11" s="11">
        <f t="shared" si="6"/>
        <v>35700</v>
      </c>
      <c r="DS11" s="11">
        <f t="shared" si="6"/>
        <v>36000</v>
      </c>
      <c r="DT11" s="11">
        <f t="shared" si="6"/>
        <v>36300</v>
      </c>
      <c r="DU11" s="11">
        <f t="shared" si="6"/>
        <v>36600</v>
      </c>
      <c r="DV11" s="11">
        <f t="shared" si="6"/>
        <v>36900</v>
      </c>
      <c r="DW11" s="11">
        <f t="shared" si="6"/>
        <v>37200</v>
      </c>
      <c r="DX11" s="11">
        <f t="shared" si="6"/>
        <v>37500</v>
      </c>
      <c r="DY11" s="11">
        <f t="shared" si="6"/>
        <v>37800</v>
      </c>
      <c r="DZ11" s="11">
        <f t="shared" si="6"/>
        <v>38100</v>
      </c>
      <c r="EA11" s="11">
        <f t="shared" si="6"/>
        <v>38400</v>
      </c>
      <c r="EB11" s="11">
        <f t="shared" si="6"/>
        <v>38700</v>
      </c>
      <c r="EC11" s="11">
        <f t="shared" si="6"/>
        <v>39000</v>
      </c>
      <c r="ED11" s="11">
        <f t="shared" si="6"/>
        <v>39300</v>
      </c>
      <c r="EE11" s="11">
        <f t="shared" ref="EE11:GP11" si="7">EE9*60*60</f>
        <v>39600</v>
      </c>
      <c r="EF11" s="11">
        <f t="shared" si="7"/>
        <v>39900</v>
      </c>
      <c r="EG11" s="11">
        <f t="shared" si="7"/>
        <v>40200</v>
      </c>
      <c r="EH11" s="11">
        <f t="shared" si="7"/>
        <v>40500</v>
      </c>
      <c r="EI11" s="11">
        <f t="shared" si="7"/>
        <v>40800</v>
      </c>
      <c r="EJ11" s="11">
        <f t="shared" si="7"/>
        <v>41100</v>
      </c>
      <c r="EK11" s="11">
        <f t="shared" si="7"/>
        <v>41400</v>
      </c>
      <c r="EL11" s="11">
        <f t="shared" si="7"/>
        <v>41700</v>
      </c>
      <c r="EM11" s="11">
        <f t="shared" si="7"/>
        <v>42000</v>
      </c>
      <c r="EN11" s="11">
        <f t="shared" si="7"/>
        <v>42300</v>
      </c>
      <c r="EO11" s="11">
        <f t="shared" si="7"/>
        <v>42600</v>
      </c>
      <c r="EP11" s="11">
        <f t="shared" si="7"/>
        <v>42900</v>
      </c>
      <c r="EQ11" s="11">
        <f t="shared" si="7"/>
        <v>43200</v>
      </c>
      <c r="ER11" s="11">
        <f t="shared" si="7"/>
        <v>43500</v>
      </c>
      <c r="ES11" s="11">
        <f t="shared" si="7"/>
        <v>43800</v>
      </c>
      <c r="ET11" s="11">
        <f t="shared" si="7"/>
        <v>44100</v>
      </c>
      <c r="EU11" s="11">
        <f t="shared" si="7"/>
        <v>44400</v>
      </c>
      <c r="EV11" s="11">
        <f t="shared" si="7"/>
        <v>44700</v>
      </c>
      <c r="EW11" s="11">
        <f t="shared" si="7"/>
        <v>45000</v>
      </c>
      <c r="EX11" s="11">
        <f t="shared" si="7"/>
        <v>45300</v>
      </c>
      <c r="EY11" s="11">
        <f t="shared" si="7"/>
        <v>45600</v>
      </c>
      <c r="EZ11" s="11">
        <f t="shared" si="7"/>
        <v>45900</v>
      </c>
      <c r="FA11" s="11">
        <f t="shared" si="7"/>
        <v>46200</v>
      </c>
      <c r="FB11" s="11">
        <f t="shared" si="7"/>
        <v>46500</v>
      </c>
      <c r="FC11" s="11">
        <f t="shared" si="7"/>
        <v>46800</v>
      </c>
      <c r="FD11" s="11">
        <f t="shared" si="7"/>
        <v>47100</v>
      </c>
      <c r="FE11" s="11">
        <f t="shared" si="7"/>
        <v>47400</v>
      </c>
      <c r="FF11" s="11">
        <f t="shared" si="7"/>
        <v>47700</v>
      </c>
      <c r="FG11" s="11">
        <f t="shared" si="7"/>
        <v>48000</v>
      </c>
      <c r="FH11" s="11">
        <f t="shared" si="7"/>
        <v>48300</v>
      </c>
      <c r="FI11" s="11">
        <f t="shared" si="7"/>
        <v>48600</v>
      </c>
      <c r="FJ11" s="11">
        <f t="shared" si="7"/>
        <v>48900</v>
      </c>
      <c r="FK11" s="11">
        <f t="shared" si="7"/>
        <v>49200</v>
      </c>
      <c r="FL11" s="11">
        <f t="shared" si="7"/>
        <v>49500</v>
      </c>
      <c r="FM11" s="11">
        <f t="shared" si="7"/>
        <v>49800</v>
      </c>
      <c r="FN11" s="11">
        <f t="shared" si="7"/>
        <v>50100</v>
      </c>
      <c r="FO11" s="11">
        <f t="shared" si="7"/>
        <v>50400</v>
      </c>
      <c r="FP11" s="11">
        <f t="shared" si="7"/>
        <v>50700</v>
      </c>
      <c r="FQ11" s="11">
        <f t="shared" si="7"/>
        <v>51000</v>
      </c>
      <c r="FR11" s="11">
        <f t="shared" si="7"/>
        <v>51300</v>
      </c>
      <c r="FS11" s="11">
        <f t="shared" si="7"/>
        <v>51600</v>
      </c>
      <c r="FT11" s="11">
        <f t="shared" si="7"/>
        <v>51900</v>
      </c>
      <c r="FU11" s="11">
        <f t="shared" si="7"/>
        <v>52200</v>
      </c>
      <c r="FV11" s="11">
        <f t="shared" si="7"/>
        <v>52500</v>
      </c>
      <c r="FW11" s="11">
        <f t="shared" si="7"/>
        <v>52800</v>
      </c>
      <c r="FX11" s="11">
        <f t="shared" si="7"/>
        <v>53100</v>
      </c>
      <c r="FY11" s="11">
        <f t="shared" si="7"/>
        <v>53400</v>
      </c>
      <c r="FZ11" s="11">
        <f t="shared" si="7"/>
        <v>53700</v>
      </c>
      <c r="GA11" s="11">
        <f t="shared" si="7"/>
        <v>54000</v>
      </c>
      <c r="GB11" s="11">
        <f t="shared" si="7"/>
        <v>54300</v>
      </c>
      <c r="GC11" s="11">
        <f t="shared" si="7"/>
        <v>54600</v>
      </c>
      <c r="GD11" s="11">
        <f t="shared" si="7"/>
        <v>54900</v>
      </c>
      <c r="GE11" s="11">
        <f t="shared" si="7"/>
        <v>55200</v>
      </c>
      <c r="GF11" s="11">
        <f t="shared" si="7"/>
        <v>55500</v>
      </c>
      <c r="GG11" s="11">
        <f t="shared" si="7"/>
        <v>55800</v>
      </c>
      <c r="GH11" s="11">
        <f t="shared" si="7"/>
        <v>56100</v>
      </c>
      <c r="GI11" s="11">
        <f t="shared" si="7"/>
        <v>56400</v>
      </c>
      <c r="GJ11" s="11">
        <f t="shared" si="7"/>
        <v>56700</v>
      </c>
      <c r="GK11" s="11">
        <f t="shared" si="7"/>
        <v>57000</v>
      </c>
      <c r="GL11" s="11">
        <f t="shared" si="7"/>
        <v>57300</v>
      </c>
      <c r="GM11" s="11">
        <f t="shared" si="7"/>
        <v>57600</v>
      </c>
      <c r="GN11" s="11">
        <f t="shared" si="7"/>
        <v>57899.999999999993</v>
      </c>
      <c r="GO11" s="11">
        <f t="shared" si="7"/>
        <v>58200.000000000007</v>
      </c>
      <c r="GP11" s="11">
        <f t="shared" si="7"/>
        <v>58500</v>
      </c>
      <c r="GQ11" s="11">
        <f t="shared" ref="GQ11:JB11" si="8">GQ9*60*60</f>
        <v>58799.999999999993</v>
      </c>
      <c r="GR11" s="11">
        <f t="shared" si="8"/>
        <v>59100.000000000007</v>
      </c>
      <c r="GS11" s="11">
        <f t="shared" si="8"/>
        <v>59400</v>
      </c>
      <c r="GT11" s="11">
        <f t="shared" si="8"/>
        <v>59699.999999999993</v>
      </c>
      <c r="GU11" s="11">
        <f t="shared" si="8"/>
        <v>60000.000000000007</v>
      </c>
      <c r="GV11" s="11">
        <f t="shared" si="8"/>
        <v>60300</v>
      </c>
      <c r="GW11" s="11">
        <f t="shared" si="8"/>
        <v>60599.999999999993</v>
      </c>
      <c r="GX11" s="11">
        <f t="shared" si="8"/>
        <v>60900.000000000007</v>
      </c>
      <c r="GY11" s="11">
        <f t="shared" si="8"/>
        <v>61200</v>
      </c>
      <c r="GZ11" s="11">
        <f t="shared" si="8"/>
        <v>61500</v>
      </c>
      <c r="HA11" s="11">
        <f t="shared" si="8"/>
        <v>61800</v>
      </c>
      <c r="HB11" s="11">
        <f t="shared" si="8"/>
        <v>62100</v>
      </c>
      <c r="HC11" s="11">
        <f t="shared" si="8"/>
        <v>62400</v>
      </c>
      <c r="HD11" s="11">
        <f t="shared" si="8"/>
        <v>62700</v>
      </c>
      <c r="HE11" s="11">
        <f t="shared" si="8"/>
        <v>63000</v>
      </c>
      <c r="HF11" s="11">
        <f t="shared" si="8"/>
        <v>63300</v>
      </c>
      <c r="HG11" s="11">
        <f t="shared" si="8"/>
        <v>63600</v>
      </c>
      <c r="HH11" s="11">
        <f t="shared" si="8"/>
        <v>63900</v>
      </c>
      <c r="HI11" s="11">
        <f t="shared" si="8"/>
        <v>64200</v>
      </c>
      <c r="HJ11" s="11">
        <f t="shared" si="8"/>
        <v>64500</v>
      </c>
      <c r="HK11" s="11">
        <f t="shared" si="8"/>
        <v>64800</v>
      </c>
      <c r="HL11" s="11">
        <f t="shared" si="8"/>
        <v>65100</v>
      </c>
      <c r="HM11" s="11">
        <f t="shared" si="8"/>
        <v>65400</v>
      </c>
      <c r="HN11" s="11">
        <f t="shared" si="8"/>
        <v>65700</v>
      </c>
      <c r="HO11" s="11">
        <f t="shared" si="8"/>
        <v>66000</v>
      </c>
      <c r="HP11" s="11">
        <f t="shared" si="8"/>
        <v>66300</v>
      </c>
      <c r="HQ11" s="11">
        <f t="shared" si="8"/>
        <v>66600</v>
      </c>
      <c r="HR11" s="11">
        <f t="shared" si="8"/>
        <v>66900</v>
      </c>
      <c r="HS11" s="11">
        <f t="shared" si="8"/>
        <v>67200</v>
      </c>
      <c r="HT11" s="11">
        <f t="shared" si="8"/>
        <v>67500</v>
      </c>
      <c r="HU11" s="11">
        <f t="shared" si="8"/>
        <v>67800</v>
      </c>
      <c r="HV11" s="11">
        <f t="shared" si="8"/>
        <v>68100</v>
      </c>
      <c r="HW11" s="11">
        <f t="shared" si="8"/>
        <v>68400</v>
      </c>
      <c r="HX11" s="11">
        <f t="shared" si="8"/>
        <v>68700</v>
      </c>
      <c r="HY11" s="11">
        <f t="shared" si="8"/>
        <v>69000</v>
      </c>
      <c r="HZ11" s="11">
        <f t="shared" si="8"/>
        <v>69300</v>
      </c>
      <c r="IA11" s="11">
        <f t="shared" si="8"/>
        <v>69600</v>
      </c>
      <c r="IB11" s="11">
        <f t="shared" si="8"/>
        <v>69900</v>
      </c>
      <c r="IC11" s="11">
        <f t="shared" si="8"/>
        <v>70200</v>
      </c>
      <c r="ID11" s="11">
        <f t="shared" si="8"/>
        <v>70500</v>
      </c>
      <c r="IE11" s="11">
        <f t="shared" si="8"/>
        <v>70800</v>
      </c>
      <c r="IF11" s="11">
        <f t="shared" si="8"/>
        <v>71100</v>
      </c>
      <c r="IG11" s="11">
        <f t="shared" si="8"/>
        <v>71400</v>
      </c>
      <c r="IH11" s="11">
        <f t="shared" si="8"/>
        <v>71700</v>
      </c>
      <c r="II11" s="11">
        <f t="shared" si="8"/>
        <v>72000</v>
      </c>
      <c r="IJ11" s="11">
        <f t="shared" si="8"/>
        <v>72300</v>
      </c>
      <c r="IK11" s="11">
        <f t="shared" si="8"/>
        <v>72600</v>
      </c>
      <c r="IL11" s="11">
        <f t="shared" si="8"/>
        <v>72900</v>
      </c>
      <c r="IM11" s="11">
        <f t="shared" si="8"/>
        <v>73200</v>
      </c>
      <c r="IN11" s="11">
        <f t="shared" si="8"/>
        <v>73500</v>
      </c>
      <c r="IO11" s="11">
        <f t="shared" si="8"/>
        <v>73800</v>
      </c>
      <c r="IP11" s="11">
        <f t="shared" si="8"/>
        <v>74100</v>
      </c>
      <c r="IQ11" s="11">
        <f t="shared" si="8"/>
        <v>74400</v>
      </c>
      <c r="IR11" s="11">
        <f t="shared" si="8"/>
        <v>74700</v>
      </c>
      <c r="IS11" s="11">
        <f t="shared" si="8"/>
        <v>75000</v>
      </c>
      <c r="IT11" s="11">
        <f t="shared" si="8"/>
        <v>75300</v>
      </c>
      <c r="IU11" s="11">
        <f t="shared" si="8"/>
        <v>75600</v>
      </c>
      <c r="IV11" s="11">
        <f t="shared" si="8"/>
        <v>75900</v>
      </c>
      <c r="IW11" s="11">
        <f t="shared" si="8"/>
        <v>76200</v>
      </c>
      <c r="IX11" s="11">
        <f t="shared" si="8"/>
        <v>76500</v>
      </c>
      <c r="IY11" s="11">
        <f t="shared" si="8"/>
        <v>76800</v>
      </c>
      <c r="IZ11" s="11">
        <f t="shared" si="8"/>
        <v>77100</v>
      </c>
      <c r="JA11" s="11">
        <f t="shared" si="8"/>
        <v>77400</v>
      </c>
      <c r="JB11" s="11">
        <f t="shared" si="8"/>
        <v>77700</v>
      </c>
      <c r="JC11" s="11">
        <f t="shared" ref="JC11:KE11" si="9">JC9*60*60</f>
        <v>78000</v>
      </c>
      <c r="JD11" s="11">
        <f t="shared" si="9"/>
        <v>78300</v>
      </c>
      <c r="JE11" s="11">
        <f t="shared" si="9"/>
        <v>78600</v>
      </c>
      <c r="JF11" s="11">
        <f t="shared" si="9"/>
        <v>78900</v>
      </c>
      <c r="JG11" s="11">
        <f t="shared" si="9"/>
        <v>79200</v>
      </c>
      <c r="JH11" s="11">
        <f t="shared" si="9"/>
        <v>79500</v>
      </c>
      <c r="JI11" s="11">
        <f t="shared" si="9"/>
        <v>79800</v>
      </c>
      <c r="JJ11" s="11">
        <f t="shared" si="9"/>
        <v>80100</v>
      </c>
      <c r="JK11" s="11">
        <f t="shared" si="9"/>
        <v>80400</v>
      </c>
      <c r="JL11" s="11">
        <f t="shared" si="9"/>
        <v>80700</v>
      </c>
      <c r="JM11" s="11">
        <f t="shared" si="9"/>
        <v>81000</v>
      </c>
      <c r="JN11" s="11">
        <f t="shared" si="9"/>
        <v>81300</v>
      </c>
      <c r="JO11" s="11">
        <f t="shared" si="9"/>
        <v>81600</v>
      </c>
      <c r="JP11" s="11">
        <f t="shared" si="9"/>
        <v>81900</v>
      </c>
      <c r="JQ11" s="11">
        <f t="shared" si="9"/>
        <v>82200</v>
      </c>
      <c r="JR11" s="11">
        <f t="shared" si="9"/>
        <v>82500</v>
      </c>
      <c r="JS11" s="11">
        <f t="shared" si="9"/>
        <v>82800</v>
      </c>
      <c r="JT11" s="11">
        <f t="shared" si="9"/>
        <v>83100</v>
      </c>
      <c r="JU11" s="11">
        <f t="shared" si="9"/>
        <v>83400</v>
      </c>
      <c r="JV11" s="11">
        <f t="shared" si="9"/>
        <v>83700</v>
      </c>
      <c r="JW11" s="11">
        <f t="shared" si="9"/>
        <v>84000</v>
      </c>
      <c r="JX11" s="11">
        <f t="shared" si="9"/>
        <v>84300</v>
      </c>
      <c r="JY11" s="11">
        <f t="shared" si="9"/>
        <v>84600</v>
      </c>
      <c r="JZ11" s="11">
        <f t="shared" si="9"/>
        <v>84900</v>
      </c>
      <c r="KA11" s="11">
        <f t="shared" si="9"/>
        <v>85200</v>
      </c>
      <c r="KB11" s="11">
        <f t="shared" si="9"/>
        <v>85500</v>
      </c>
      <c r="KC11" s="11">
        <f t="shared" si="9"/>
        <v>85800</v>
      </c>
      <c r="KD11" s="11">
        <f t="shared" si="9"/>
        <v>86100</v>
      </c>
      <c r="KE11" s="12">
        <f t="shared" si="9"/>
        <v>86400</v>
      </c>
    </row>
    <row r="12" spans="1:299" x14ac:dyDescent="0.25">
      <c r="A12" s="191" t="s">
        <v>65</v>
      </c>
      <c r="B12" s="65">
        <f>A4</f>
        <v>1</v>
      </c>
      <c r="C12" s="68">
        <f t="shared" ref="C12:BN12" si="10">IF(C$11&gt;(1.25*$C4),4.34*$D4*EXP((-1.3*C$11)/$C4),($D4/2)*(1-COS((PI()*C$11)/$C4)))</f>
        <v>0</v>
      </c>
      <c r="D12" s="25">
        <f t="shared" si="10"/>
        <v>1.9021943579071166</v>
      </c>
      <c r="E12" s="25">
        <f t="shared" si="10"/>
        <v>7.597081256039008</v>
      </c>
      <c r="F12" s="25">
        <f t="shared" si="10"/>
        <v>17.0496440848435</v>
      </c>
      <c r="G12" s="25">
        <f t="shared" si="10"/>
        <v>30.201761110252058</v>
      </c>
      <c r="H12" s="25">
        <f t="shared" si="10"/>
        <v>46.972562851465412</v>
      </c>
      <c r="I12" s="25">
        <f t="shared" si="10"/>
        <v>67.258929329640537</v>
      </c>
      <c r="J12" s="25">
        <f t="shared" si="10"/>
        <v>90.936124130006675</v>
      </c>
      <c r="K12" s="25">
        <f t="shared" si="10"/>
        <v>117.858561378701</v>
      </c>
      <c r="L12" s="25">
        <f t="shared" si="10"/>
        <v>147.86070091835208</v>
      </c>
      <c r="M12" s="25">
        <f t="shared" si="10"/>
        <v>180.75806617817244</v>
      </c>
      <c r="N12" s="25">
        <f t="shared" si="10"/>
        <v>216.34837847990173</v>
      </c>
      <c r="O12" s="25">
        <f t="shared" si="10"/>
        <v>254.4128008049999</v>
      </c>
      <c r="P12" s="25">
        <f t="shared" si="10"/>
        <v>294.71728337544215</v>
      </c>
      <c r="Q12" s="25">
        <f t="shared" si="10"/>
        <v>337.01400277443059</v>
      </c>
      <c r="R12" s="25">
        <f t="shared" si="10"/>
        <v>381.04288575819021</v>
      </c>
      <c r="S12" s="25">
        <f t="shared" si="10"/>
        <v>426.53320838925953</v>
      </c>
      <c r="T12" s="25">
        <f t="shared" si="10"/>
        <v>473.20526065856069</v>
      </c>
      <c r="U12" s="25">
        <f t="shared" si="10"/>
        <v>520.77206636085123</v>
      </c>
      <c r="V12" s="25">
        <f t="shared" si="10"/>
        <v>568.94114764842038</v>
      </c>
      <c r="W12" s="25">
        <f t="shared" si="10"/>
        <v>617.41632341317938</v>
      </c>
      <c r="X12" s="25">
        <f t="shared" si="10"/>
        <v>665.89953043928381</v>
      </c>
      <c r="Y12" s="25">
        <f t="shared" si="10"/>
        <v>714.09265612842626</v>
      </c>
      <c r="Z12" s="25">
        <f t="shared" si="10"/>
        <v>761.69937152876901</v>
      </c>
      <c r="AA12" s="25">
        <f t="shared" si="10"/>
        <v>808.42695339662919</v>
      </c>
      <c r="AB12" s="25">
        <f t="shared" si="10"/>
        <v>853.98808408745083</v>
      </c>
      <c r="AC12" s="25">
        <f t="shared" si="10"/>
        <v>898.10261820893788</v>
      </c>
      <c r="AD12" s="25">
        <f t="shared" si="10"/>
        <v>940.49930517358337</v>
      </c>
      <c r="AE12" s="25">
        <f t="shared" si="10"/>
        <v>980.9174570589928</v>
      </c>
      <c r="AF12" s="25">
        <f t="shared" si="10"/>
        <v>1019.1085515207006</v>
      </c>
      <c r="AG12" s="25">
        <f t="shared" si="10"/>
        <v>1054.8377599015171</v>
      </c>
      <c r="AH12" s="25">
        <f t="shared" si="10"/>
        <v>1087.8853911413985</v>
      </c>
      <c r="AI12" s="25">
        <f t="shared" si="10"/>
        <v>1118.0482426095562</v>
      </c>
      <c r="AJ12" s="25">
        <f t="shared" si="10"/>
        <v>1145.1408495528281</v>
      </c>
      <c r="AK12" s="25">
        <f t="shared" si="10"/>
        <v>1168.9966254777423</v>
      </c>
      <c r="AL12" s="25">
        <f t="shared" si="10"/>
        <v>1189.4688864542984</v>
      </c>
      <c r="AM12" s="25">
        <f t="shared" si="10"/>
        <v>1206.4317530432579</v>
      </c>
      <c r="AN12" s="25">
        <f t="shared" si="10"/>
        <v>1219.7809243011848</v>
      </c>
      <c r="AO12" s="25">
        <f t="shared" si="10"/>
        <v>1229.4343191040568</v>
      </c>
      <c r="AP12" s="25">
        <f t="shared" si="10"/>
        <v>1235.3325808460777</v>
      </c>
      <c r="AQ12" s="25">
        <f t="shared" si="10"/>
        <v>1237.4394424104196</v>
      </c>
      <c r="AR12" s="25">
        <f t="shared" si="10"/>
        <v>1235.7419491677633</v>
      </c>
      <c r="AS12" s="25">
        <f t="shared" si="10"/>
        <v>1230.250538631471</v>
      </c>
      <c r="AT12" s="25">
        <f t="shared" si="10"/>
        <v>1220.9989762796079</v>
      </c>
      <c r="AU12" s="25">
        <f t="shared" si="10"/>
        <v>1208.0441479384267</v>
      </c>
      <c r="AV12" s="25">
        <f t="shared" si="10"/>
        <v>1191.4657100039121</v>
      </c>
      <c r="AW12" s="25">
        <f t="shared" si="10"/>
        <v>1171.3655996520818</v>
      </c>
      <c r="AX12" s="25">
        <f t="shared" si="10"/>
        <v>1147.8674080496664</v>
      </c>
      <c r="AY12" s="25">
        <f t="shared" si="10"/>
        <v>1121.1156204191559</v>
      </c>
      <c r="AZ12" s="25">
        <f t="shared" si="10"/>
        <v>1091.2747276308751</v>
      </c>
      <c r="BA12" s="25">
        <f t="shared" si="10"/>
        <v>1058.528214784729</v>
      </c>
      <c r="BB12" s="25">
        <f t="shared" si="10"/>
        <v>1025.982470348134</v>
      </c>
      <c r="BC12" s="25">
        <f t="shared" si="10"/>
        <v>993.21744522817903</v>
      </c>
      <c r="BD12" s="25">
        <f t="shared" si="10"/>
        <v>961.4987799653735</v>
      </c>
      <c r="BE12" s="25">
        <f t="shared" si="10"/>
        <v>930.79305877728939</v>
      </c>
      <c r="BF12" s="25">
        <f t="shared" si="10"/>
        <v>901.06793302346512</v>
      </c>
      <c r="BG12" s="25">
        <f t="shared" si="10"/>
        <v>872.29208712594038</v>
      </c>
      <c r="BH12" s="25">
        <f t="shared" si="10"/>
        <v>844.4352055781286</v>
      </c>
      <c r="BI12" s="25">
        <f t="shared" si="10"/>
        <v>817.46794100726947</v>
      </c>
      <c r="BJ12" s="25">
        <f t="shared" si="10"/>
        <v>791.36188325681621</v>
      </c>
      <c r="BK12" s="25">
        <f t="shared" si="10"/>
        <v>766.08952945618432</v>
      </c>
      <c r="BL12" s="25">
        <f t="shared" si="10"/>
        <v>741.62425504633086</v>
      </c>
      <c r="BM12" s="25">
        <f t="shared" si="10"/>
        <v>717.94028573064111</v>
      </c>
      <c r="BN12" s="25">
        <f t="shared" si="10"/>
        <v>695.01267032156852</v>
      </c>
      <c r="BO12" s="25">
        <f t="shared" ref="BO12:DZ12" si="11">IF(BO$11&gt;(1.25*$C4),4.34*$D4*EXP((-1.3*BO$11)/$C4),($D4/2)*(1-COS((PI()*BO$11)/$C4)))</f>
        <v>672.81725445442805</v>
      </c>
      <c r="BP12" s="25">
        <f t="shared" si="11"/>
        <v>651.33065514064208</v>
      </c>
      <c r="BQ12" s="25">
        <f t="shared" si="11"/>
        <v>630.53023613364053</v>
      </c>
      <c r="BR12" s="25">
        <f t="shared" si="11"/>
        <v>610.39408408145198</v>
      </c>
      <c r="BS12" s="25">
        <f t="shared" si="11"/>
        <v>590.90098544087357</v>
      </c>
      <c r="BT12" s="25">
        <f t="shared" si="11"/>
        <v>572.03040412888799</v>
      </c>
      <c r="BU12" s="25">
        <f t="shared" si="11"/>
        <v>553.7624598877926</v>
      </c>
      <c r="BV12" s="25">
        <f t="shared" si="11"/>
        <v>536.07790734124183</v>
      </c>
      <c r="BW12" s="25">
        <f t="shared" si="11"/>
        <v>518.95811571914055</v>
      </c>
      <c r="BX12" s="25">
        <f t="shared" si="11"/>
        <v>502.38504923002949</v>
      </c>
      <c r="BY12" s="25">
        <f t="shared" si="11"/>
        <v>486.34124806028194</v>
      </c>
      <c r="BZ12" s="25">
        <f t="shared" si="11"/>
        <v>470.80980998009892</v>
      </c>
      <c r="CA12" s="25">
        <f t="shared" si="11"/>
        <v>455.77437253691829</v>
      </c>
      <c r="CB12" s="25">
        <f t="shared" si="11"/>
        <v>441.21909581748611</v>
      </c>
      <c r="CC12" s="25">
        <f t="shared" si="11"/>
        <v>427.12864576042199</v>
      </c>
      <c r="CD12" s="25">
        <f t="shared" si="11"/>
        <v>413.48817800170485</v>
      </c>
      <c r="CE12" s="25">
        <f t="shared" si="11"/>
        <v>400.28332223605702</v>
      </c>
      <c r="CF12" s="25">
        <f t="shared" si="11"/>
        <v>387.50016707774978</v>
      </c>
      <c r="CG12" s="25">
        <f t="shared" si="11"/>
        <v>375.12524540488636</v>
      </c>
      <c r="CH12" s="25">
        <f t="shared" si="11"/>
        <v>363.14552017171553</v>
      </c>
      <c r="CI12" s="25">
        <f t="shared" si="11"/>
        <v>351.54837067403656</v>
      </c>
      <c r="CJ12" s="25">
        <f t="shared" si="11"/>
        <v>340.32157925321849</v>
      </c>
      <c r="CK12" s="25">
        <f t="shared" si="11"/>
        <v>329.45331842483347</v>
      </c>
      <c r="CL12" s="25">
        <f t="shared" si="11"/>
        <v>318.9321384183375</v>
      </c>
      <c r="CM12" s="25">
        <f t="shared" si="11"/>
        <v>308.74695511467729</v>
      </c>
      <c r="CN12" s="25">
        <f t="shared" si="11"/>
        <v>298.88703836911208</v>
      </c>
      <c r="CO12" s="25">
        <f t="shared" si="11"/>
        <v>289.34200070694806</v>
      </c>
      <c r="CP12" s="25">
        <f t="shared" si="11"/>
        <v>280.10178638028003</v>
      </c>
      <c r="CQ12" s="25">
        <f t="shared" si="11"/>
        <v>271.15666077420599</v>
      </c>
      <c r="CR12" s="25">
        <f t="shared" si="11"/>
        <v>262.49720015136</v>
      </c>
      <c r="CS12" s="25">
        <f t="shared" si="11"/>
        <v>254.11428172395381</v>
      </c>
      <c r="CT12" s="25">
        <f t="shared" si="11"/>
        <v>245.99907404287177</v>
      </c>
      <c r="CU12" s="25">
        <f t="shared" si="11"/>
        <v>238.1430276936926</v>
      </c>
      <c r="CV12" s="25">
        <f t="shared" si="11"/>
        <v>230.53786628983497</v>
      </c>
      <c r="CW12" s="25">
        <f t="shared" si="11"/>
        <v>223.17557775334168</v>
      </c>
      <c r="CX12" s="25">
        <f t="shared" si="11"/>
        <v>216.04840587411113</v>
      </c>
      <c r="CY12" s="25">
        <f t="shared" si="11"/>
        <v>209.14884213869018</v>
      </c>
      <c r="CZ12" s="25">
        <f t="shared" si="11"/>
        <v>202.46961782001509</v>
      </c>
      <c r="DA12" s="25">
        <f t="shared" si="11"/>
        <v>196.00369631976818</v>
      </c>
      <c r="DB12" s="25">
        <f t="shared" si="11"/>
        <v>189.74426575528489</v>
      </c>
      <c r="DC12" s="25">
        <f t="shared" si="11"/>
        <v>183.68473178319877</v>
      </c>
      <c r="DD12" s="25">
        <f t="shared" si="11"/>
        <v>177.81871065226608</v>
      </c>
      <c r="DE12" s="25">
        <f t="shared" si="11"/>
        <v>172.14002247804945</v>
      </c>
      <c r="DF12" s="25">
        <f t="shared" si="11"/>
        <v>166.64268473237718</v>
      </c>
      <c r="DG12" s="25">
        <f t="shared" si="11"/>
        <v>161.32090594071767</v>
      </c>
      <c r="DH12" s="25">
        <f t="shared" si="11"/>
        <v>156.1690795808307</v>
      </c>
      <c r="DI12" s="25">
        <f t="shared" si="11"/>
        <v>151.18177817626582</v>
      </c>
      <c r="DJ12" s="25">
        <f t="shared" si="11"/>
        <v>146.35374757848771</v>
      </c>
      <c r="DK12" s="25">
        <f t="shared" si="11"/>
        <v>141.67990143160222</v>
      </c>
      <c r="DL12" s="25">
        <f t="shared" si="11"/>
        <v>137.15531581385375</v>
      </c>
      <c r="DM12" s="25">
        <f t="shared" si="11"/>
        <v>132.77522405024752</v>
      </c>
      <c r="DN12" s="25">
        <f t="shared" si="11"/>
        <v>128.53501169083177</v>
      </c>
      <c r="DO12" s="25">
        <f t="shared" si="11"/>
        <v>124.43021164935081</v>
      </c>
      <c r="DP12" s="25">
        <f t="shared" si="11"/>
        <v>120.45649949714519</v>
      </c>
      <c r="DQ12" s="25">
        <f t="shared" si="11"/>
        <v>116.60968890734381</v>
      </c>
      <c r="DR12" s="25">
        <f t="shared" si="11"/>
        <v>112.88572724454578</v>
      </c>
      <c r="DS12" s="25">
        <f t="shared" si="11"/>
        <v>109.28069129534785</v>
      </c>
      <c r="DT12" s="25">
        <f t="shared" si="11"/>
        <v>105.79078313521805</v>
      </c>
      <c r="DU12" s="25">
        <f t="shared" si="11"/>
        <v>102.41232612736196</v>
      </c>
      <c r="DV12" s="25">
        <f t="shared" si="11"/>
        <v>99.141761049366607</v>
      </c>
      <c r="DW12" s="25">
        <f t="shared" si="11"/>
        <v>95.975642343540372</v>
      </c>
      <c r="DX12" s="25">
        <f t="shared" si="11"/>
        <v>92.910634486999783</v>
      </c>
      <c r="DY12" s="25">
        <f t="shared" si="11"/>
        <v>89.94350847767862</v>
      </c>
      <c r="DZ12" s="25">
        <f t="shared" si="11"/>
        <v>87.071138432556836</v>
      </c>
      <c r="EA12" s="25">
        <f t="shared" ref="EA12:GL12" si="12">IF(EA$11&gt;(1.25*$C4),4.34*$D4*EXP((-1.3*EA$11)/$C4),($D4/2)*(1-COS((PI()*EA$11)/$C4)))</f>
        <v>84.290498294526301</v>
      </c>
      <c r="EB12" s="25">
        <f t="shared" si="12"/>
        <v>81.598658644423338</v>
      </c>
      <c r="EC12" s="25">
        <f t="shared" si="12"/>
        <v>78.992783614870461</v>
      </c>
      <c r="ED12" s="25">
        <f t="shared" si="12"/>
        <v>76.47012790267479</v>
      </c>
      <c r="EE12" s="25">
        <f t="shared" si="12"/>
        <v>74.028033876636357</v>
      </c>
      <c r="EF12" s="25">
        <f t="shared" si="12"/>
        <v>71.663928777719946</v>
      </c>
      <c r="EG12" s="25">
        <f t="shared" si="12"/>
        <v>69.375322008639444</v>
      </c>
      <c r="EH12" s="25">
        <f t="shared" si="12"/>
        <v>67.15980251000056</v>
      </c>
      <c r="EI12" s="25">
        <f t="shared" si="12"/>
        <v>65.015036220236624</v>
      </c>
      <c r="EJ12" s="25">
        <f t="shared" si="12"/>
        <v>62.938763616662776</v>
      </c>
      <c r="EK12" s="25">
        <f t="shared" si="12"/>
        <v>60.928797335056537</v>
      </c>
      <c r="EL12" s="25">
        <f t="shared" si="12"/>
        <v>58.983019865257859</v>
      </c>
      <c r="EM12" s="25">
        <f t="shared" si="12"/>
        <v>57.099381320361246</v>
      </c>
      <c r="EN12" s="25">
        <f t="shared" si="12"/>
        <v>55.275897277148779</v>
      </c>
      <c r="EO12" s="25">
        <f t="shared" si="12"/>
        <v>53.510646685489789</v>
      </c>
      <c r="EP12" s="25">
        <f t="shared" si="12"/>
        <v>51.801769844504193</v>
      </c>
      <c r="EQ12" s="25">
        <f t="shared" si="12"/>
        <v>50.14746644335797</v>
      </c>
      <c r="ER12" s="25">
        <f t="shared" si="12"/>
        <v>48.545993664626032</v>
      </c>
      <c r="ES12" s="25">
        <f t="shared" si="12"/>
        <v>46.995664348224615</v>
      </c>
      <c r="ET12" s="25">
        <f t="shared" si="12"/>
        <v>45.494845213979488</v>
      </c>
      <c r="EU12" s="25">
        <f t="shared" si="12"/>
        <v>44.041955140956397</v>
      </c>
      <c r="EV12" s="25">
        <f t="shared" si="12"/>
        <v>42.635463501741853</v>
      </c>
      <c r="EW12" s="25">
        <f t="shared" si="12"/>
        <v>41.273888549918851</v>
      </c>
      <c r="EX12" s="25">
        <f t="shared" si="12"/>
        <v>39.955795859039398</v>
      </c>
      <c r="EY12" s="25">
        <f t="shared" si="12"/>
        <v>38.679796811448448</v>
      </c>
      <c r="EZ12" s="25">
        <f t="shared" si="12"/>
        <v>37.44454713536792</v>
      </c>
      <c r="FA12" s="25">
        <f t="shared" si="12"/>
        <v>36.248745488699065</v>
      </c>
      <c r="FB12" s="25">
        <f t="shared" si="12"/>
        <v>35.091132088051893</v>
      </c>
      <c r="FC12" s="25">
        <f t="shared" si="12"/>
        <v>33.970487381556552</v>
      </c>
      <c r="FD12" s="25">
        <f t="shared" si="12"/>
        <v>32.885630764058838</v>
      </c>
      <c r="FE12" s="25">
        <f t="shared" si="12"/>
        <v>31.835419333346628</v>
      </c>
      <c r="FF12" s="25">
        <f t="shared" si="12"/>
        <v>30.818746686096166</v>
      </c>
      <c r="FG12" s="25">
        <f t="shared" si="12"/>
        <v>29.834541752270333</v>
      </c>
      <c r="FH12" s="25">
        <f t="shared" si="12"/>
        <v>28.88176766674059</v>
      </c>
      <c r="FI12" s="25">
        <f t="shared" si="12"/>
        <v>27.959420676944202</v>
      </c>
      <c r="FJ12" s="25">
        <f t="shared" si="12"/>
        <v>27.066529085425486</v>
      </c>
      <c r="FK12" s="25">
        <f t="shared" si="12"/>
        <v>26.20215222614733</v>
      </c>
      <c r="FL12" s="25">
        <f t="shared" si="12"/>
        <v>25.365379473494652</v>
      </c>
      <c r="FM12" s="25">
        <f t="shared" si="12"/>
        <v>24.555329282925367</v>
      </c>
      <c r="FN12" s="25">
        <f t="shared" si="12"/>
        <v>23.771148262258613</v>
      </c>
      <c r="FO12" s="25">
        <f t="shared" si="12"/>
        <v>23.012010272621421</v>
      </c>
      <c r="FP12" s="25">
        <f t="shared" si="12"/>
        <v>22.277115558107177</v>
      </c>
      <c r="FQ12" s="25">
        <f t="shared" si="12"/>
        <v>21.565689903228442</v>
      </c>
      <c r="FR12" s="25">
        <f t="shared" si="12"/>
        <v>20.876983817276834</v>
      </c>
      <c r="FS12" s="25">
        <f t="shared" si="12"/>
        <v>20.210271744730537</v>
      </c>
      <c r="FT12" s="25">
        <f t="shared" si="12"/>
        <v>19.564851300877802</v>
      </c>
      <c r="FU12" s="25">
        <f t="shared" si="12"/>
        <v>18.940042531850867</v>
      </c>
      <c r="FV12" s="25">
        <f t="shared" si="12"/>
        <v>18.335187198290889</v>
      </c>
      <c r="FW12" s="25">
        <f t="shared" si="12"/>
        <v>17.749648081889383</v>
      </c>
      <c r="FX12" s="25">
        <f t="shared" si="12"/>
        <v>17.182808314075285</v>
      </c>
      <c r="FY12" s="25">
        <f t="shared" si="12"/>
        <v>16.634070726140667</v>
      </c>
      <c r="FZ12" s="25">
        <f t="shared" si="12"/>
        <v>16.10285722012026</v>
      </c>
      <c r="GA12" s="25">
        <f t="shared" si="12"/>
        <v>15.588608159762273</v>
      </c>
      <c r="GB12" s="25">
        <f t="shared" si="12"/>
        <v>15.090781780948584</v>
      </c>
      <c r="GC12" s="25">
        <f t="shared" si="12"/>
        <v>14.608853620943309</v>
      </c>
      <c r="GD12" s="25">
        <f t="shared" si="12"/>
        <v>14.142315965868619</v>
      </c>
      <c r="GE12" s="25">
        <f t="shared" si="12"/>
        <v>13.690677315825411</v>
      </c>
      <c r="GF12" s="25">
        <f t="shared" si="12"/>
        <v>13.25346186709557</v>
      </c>
      <c r="GG12" s="25">
        <f t="shared" si="12"/>
        <v>12.830209010880194</v>
      </c>
      <c r="GH12" s="25">
        <f t="shared" si="12"/>
        <v>12.420472848045831</v>
      </c>
      <c r="GI12" s="25">
        <f t="shared" si="12"/>
        <v>12.023821719367342</v>
      </c>
      <c r="GJ12" s="25">
        <f t="shared" si="12"/>
        <v>11.63983775077258</v>
      </c>
      <c r="GK12" s="25">
        <f t="shared" si="12"/>
        <v>11.268116413109903</v>
      </c>
      <c r="GL12" s="25">
        <f t="shared" si="12"/>
        <v>10.908266095974515</v>
      </c>
      <c r="GM12" s="25">
        <f t="shared" ref="GM12:IX12" si="13">IF(GM$11&gt;(1.25*$C4),4.34*$D4*EXP((-1.3*GM$11)/$C4),($D4/2)*(1-COS((PI()*GM$11)/$C4)))</f>
        <v>10.559907695144846</v>
      </c>
      <c r="GN12" s="25">
        <f t="shared" si="13"/>
        <v>10.222674213194196</v>
      </c>
      <c r="GO12" s="25">
        <f t="shared" si="13"/>
        <v>9.8962103728570607</v>
      </c>
      <c r="GP12" s="25">
        <f t="shared" si="13"/>
        <v>9.5801722427426235</v>
      </c>
      <c r="GQ12" s="25">
        <f t="shared" si="13"/>
        <v>9.2742268750011636</v>
      </c>
      <c r="GR12" s="25">
        <f t="shared" si="13"/>
        <v>8.9780519545617565</v>
      </c>
      <c r="GS12" s="25">
        <f t="shared" si="13"/>
        <v>8.6913354595716861</v>
      </c>
      <c r="GT12" s="25">
        <f t="shared" si="13"/>
        <v>8.4137753326796663</v>
      </c>
      <c r="GU12" s="25">
        <f t="shared" si="13"/>
        <v>8.1450791628168684</v>
      </c>
      <c r="GV12" s="25">
        <f t="shared" si="13"/>
        <v>7.8849638771403434</v>
      </c>
      <c r="GW12" s="25">
        <f t="shared" si="13"/>
        <v>7.633155442814191</v>
      </c>
      <c r="GX12" s="25">
        <f t="shared" si="13"/>
        <v>7.3893885783145734</v>
      </c>
      <c r="GY12" s="25">
        <f t="shared" si="13"/>
        <v>7.1534064739542318</v>
      </c>
      <c r="GZ12" s="25">
        <f t="shared" si="13"/>
        <v>6.9249605213320287</v>
      </c>
      <c r="HA12" s="25">
        <f t="shared" si="13"/>
        <v>6.7038100514227859</v>
      </c>
      <c r="HB12" s="25">
        <f t="shared" si="13"/>
        <v>6.4897220810311049</v>
      </c>
      <c r="HC12" s="25">
        <f t="shared" si="13"/>
        <v>6.2824710673423807</v>
      </c>
      <c r="HD12" s="25">
        <f t="shared" si="13"/>
        <v>6.0818386703122265</v>
      </c>
      <c r="HE12" s="25">
        <f t="shared" si="13"/>
        <v>5.8876135226440862</v>
      </c>
      <c r="HF12" s="25">
        <f t="shared" si="13"/>
        <v>5.6995910071126428</v>
      </c>
      <c r="HG12" s="25">
        <f t="shared" si="13"/>
        <v>5.5175730409985144</v>
      </c>
      <c r="HH12" s="25">
        <f t="shared" si="13"/>
        <v>5.3413678674070439</v>
      </c>
      <c r="HI12" s="25">
        <f t="shared" si="13"/>
        <v>5.1707898532513736</v>
      </c>
      <c r="HJ12" s="25">
        <f t="shared" si="13"/>
        <v>5.0056592936870343</v>
      </c>
      <c r="HK12" s="25">
        <f t="shared" si="13"/>
        <v>4.8458022227919129</v>
      </c>
      <c r="HL12" s="25">
        <f t="shared" si="13"/>
        <v>4.6910502302922428</v>
      </c>
      <c r="HM12" s="25">
        <f t="shared" si="13"/>
        <v>4.5412402841414643</v>
      </c>
      <c r="HN12" s="25">
        <f t="shared" si="13"/>
        <v>4.3962145587651236</v>
      </c>
      <c r="HO12" s="25">
        <f t="shared" si="13"/>
        <v>4.255820268790778</v>
      </c>
      <c r="HP12" s="25">
        <f t="shared" si="13"/>
        <v>4.1199095080877948</v>
      </c>
      <c r="HQ12" s="25">
        <f t="shared" si="13"/>
        <v>3.9883390939474492</v>
      </c>
      <c r="HR12" s="25">
        <f t="shared" si="13"/>
        <v>3.8609704162391973</v>
      </c>
      <c r="HS12" s="25">
        <f t="shared" si="13"/>
        <v>3.7376692913841576</v>
      </c>
      <c r="HT12" s="25">
        <f t="shared" si="13"/>
        <v>3.6183058209919854</v>
      </c>
      <c r="HU12" s="25">
        <f t="shared" si="13"/>
        <v>3.5027542550122517</v>
      </c>
      <c r="HV12" s="25">
        <f t="shared" si="13"/>
        <v>3.390892859256081</v>
      </c>
      <c r="HW12" s="25">
        <f t="shared" si="13"/>
        <v>3.2826037871485432</v>
      </c>
      <c r="HX12" s="25">
        <f t="shared" si="13"/>
        <v>3.1777729555766481</v>
      </c>
      <c r="HY12" s="25">
        <f t="shared" si="13"/>
        <v>3.0762899247021989</v>
      </c>
      <c r="HZ12" s="25">
        <f t="shared" si="13"/>
        <v>2.9780477816128257</v>
      </c>
      <c r="IA12" s="25">
        <f t="shared" si="13"/>
        <v>2.8829430276886563</v>
      </c>
      <c r="IB12" s="25">
        <f t="shared" si="13"/>
        <v>2.7908754695659845</v>
      </c>
      <c r="IC12" s="25">
        <f t="shared" si="13"/>
        <v>2.7017481135830237</v>
      </c>
      <c r="ID12" s="25">
        <f t="shared" si="13"/>
        <v>2.6154670635965656</v>
      </c>
      <c r="IE12" s="25">
        <f t="shared" si="13"/>
        <v>2.5319414220618923</v>
      </c>
      <c r="IF12" s="25">
        <f t="shared" si="13"/>
        <v>2.4510831942717397</v>
      </c>
      <c r="IG12" s="25">
        <f t="shared" si="13"/>
        <v>2.3728071956533978</v>
      </c>
      <c r="IH12" s="25">
        <f t="shared" si="13"/>
        <v>2.2970309620263145</v>
      </c>
      <c r="II12" s="25">
        <f t="shared" si="13"/>
        <v>2.2236746627256365</v>
      </c>
      <c r="IJ12" s="25">
        <f t="shared" si="13"/>
        <v>2.1526610165001889</v>
      </c>
      <c r="IK12" s="25">
        <f t="shared" si="13"/>
        <v>2.0839152100962623</v>
      </c>
      <c r="IL12" s="25">
        <f t="shared" si="13"/>
        <v>2.0173648194414469</v>
      </c>
      <c r="IM12" s="25">
        <f t="shared" si="13"/>
        <v>1.9529397333454981</v>
      </c>
      <c r="IN12" s="25">
        <f t="shared" si="13"/>
        <v>1.8905720796378169</v>
      </c>
      <c r="IO12" s="25">
        <f t="shared" si="13"/>
        <v>1.8301961536637616</v>
      </c>
      <c r="IP12" s="25">
        <f t="shared" si="13"/>
        <v>1.7717483490644386</v>
      </c>
      <c r="IQ12" s="25">
        <f t="shared" si="13"/>
        <v>1.7151670907670757</v>
      </c>
      <c r="IR12" s="25">
        <f t="shared" si="13"/>
        <v>1.6603927701153434</v>
      </c>
      <c r="IS12" s="25">
        <f t="shared" si="13"/>
        <v>1.6073676820713343</v>
      </c>
      <c r="IT12" s="25">
        <f t="shared" si="13"/>
        <v>1.5560359644229815</v>
      </c>
      <c r="IU12" s="25">
        <f t="shared" si="13"/>
        <v>1.5063435389329296</v>
      </c>
      <c r="IV12" s="25">
        <f t="shared" si="13"/>
        <v>1.4582380543668323</v>
      </c>
      <c r="IW12" s="25">
        <f t="shared" si="13"/>
        <v>1.4116688313410308</v>
      </c>
      <c r="IX12" s="25">
        <f t="shared" si="13"/>
        <v>1.3665868089315731</v>
      </c>
      <c r="IY12" s="25">
        <f t="shared" ref="IY12:KE12" si="14">IF(IY$11&gt;(1.25*$C4),4.34*$D4*EXP((-1.3*IY$11)/$C4),($D4/2)*(1-COS((PI()*IY$11)/$C4)))</f>
        <v>1.3229444929882532</v>
      </c>
      <c r="IZ12" s="25">
        <f t="shared" si="14"/>
        <v>1.2806959060992789</v>
      </c>
      <c r="JA12" s="25">
        <f t="shared" si="14"/>
        <v>1.2397965391538308</v>
      </c>
      <c r="JB12" s="25">
        <f t="shared" si="14"/>
        <v>1.2002033044514642</v>
      </c>
      <c r="JC12" s="25">
        <f t="shared" si="14"/>
        <v>1.1618744903089935</v>
      </c>
      <c r="JD12" s="25">
        <f t="shared" si="14"/>
        <v>1.1247697171170199</v>
      </c>
      <c r="JE12" s="25">
        <f t="shared" si="14"/>
        <v>1.0888498947997847</v>
      </c>
      <c r="JF12" s="25">
        <f t="shared" si="14"/>
        <v>1.0540771816335734</v>
      </c>
      <c r="JG12" s="25">
        <f t="shared" si="14"/>
        <v>1.0204149443802646</v>
      </c>
      <c r="JH12" s="25">
        <f t="shared" si="14"/>
        <v>0.98782771969400718</v>
      </c>
      <c r="JI12" s="25">
        <f t="shared" si="14"/>
        <v>0.9562811767604027</v>
      </c>
      <c r="JJ12" s="25">
        <f t="shared" si="14"/>
        <v>0.92574208112881518</v>
      </c>
      <c r="JK12" s="25">
        <f t="shared" si="14"/>
        <v>0.89617825969968889</v>
      </c>
      <c r="JL12" s="25">
        <f t="shared" si="14"/>
        <v>0.8675585668300303</v>
      </c>
      <c r="JM12" s="25">
        <f t="shared" si="14"/>
        <v>0.83985285152129585</v>
      </c>
      <c r="JN12" s="25">
        <f t="shared" si="14"/>
        <v>0.81303192565516025</v>
      </c>
      <c r="JO12" s="25">
        <f t="shared" si="14"/>
        <v>0.7870675332436825</v>
      </c>
      <c r="JP12" s="25">
        <f t="shared" si="14"/>
        <v>0.76193232066146444</v>
      </c>
      <c r="JQ12" s="25">
        <f t="shared" si="14"/>
        <v>0.73759980782846413</v>
      </c>
      <c r="JR12" s="25">
        <f t="shared" si="14"/>
        <v>0.71404436031309615</v>
      </c>
      <c r="JS12" s="25">
        <f t="shared" si="14"/>
        <v>0.69124116232621258</v>
      </c>
      <c r="JT12" s="25">
        <f t="shared" si="14"/>
        <v>0.66916619057754234</v>
      </c>
      <c r="JU12" s="25">
        <f t="shared" si="14"/>
        <v>0.64779618896702973</v>
      </c>
      <c r="JV12" s="25">
        <f t="shared" si="14"/>
        <v>0.62710864408440181</v>
      </c>
      <c r="JW12" s="25">
        <f t="shared" si="14"/>
        <v>0.60708176149117987</v>
      </c>
      <c r="JX12" s="25">
        <f t="shared" si="14"/>
        <v>0.58769444276011495</v>
      </c>
      <c r="JY12" s="25">
        <f t="shared" si="14"/>
        <v>0.56892626324788609</v>
      </c>
      <c r="JZ12" s="25">
        <f t="shared" si="14"/>
        <v>0.55075745057763303</v>
      </c>
      <c r="KA12" s="25">
        <f t="shared" si="14"/>
        <v>0.5331688638086457</v>
      </c>
      <c r="KB12" s="25">
        <f t="shared" si="14"/>
        <v>0.51614197327128486</v>
      </c>
      <c r="KC12" s="25">
        <f t="shared" si="14"/>
        <v>0.49965884104587943</v>
      </c>
      <c r="KD12" s="25">
        <f t="shared" si="14"/>
        <v>0.4837021020650269</v>
      </c>
      <c r="KE12" s="17">
        <f t="shared" si="14"/>
        <v>0.46825494581940552</v>
      </c>
    </row>
    <row r="13" spans="1:299" x14ac:dyDescent="0.25">
      <c r="A13" s="192"/>
      <c r="B13" s="66">
        <f>A5</f>
        <v>2</v>
      </c>
      <c r="C13" s="69">
        <f t="shared" ref="C13:BN13" si="15">IF(C$11&gt;(1.25*$C5),4.34*$D5*EXP((-1.3*C$11)/$C5),($D5/2)*(1-COS((PI()*C$11)/$C5)))</f>
        <v>0</v>
      </c>
      <c r="D13" s="26">
        <f t="shared" si="15"/>
        <v>0.44657087679583712</v>
      </c>
      <c r="E13" s="26">
        <f t="shared" si="15"/>
        <v>1.778667258457322</v>
      </c>
      <c r="F13" s="26">
        <f t="shared" si="15"/>
        <v>3.9735702936285988</v>
      </c>
      <c r="G13" s="26">
        <f t="shared" si="15"/>
        <v>6.9938459974396112</v>
      </c>
      <c r="H13" s="26">
        <f t="shared" si="15"/>
        <v>10.787983686644614</v>
      </c>
      <c r="I13" s="26">
        <f t="shared" si="15"/>
        <v>15.291274492297358</v>
      </c>
      <c r="J13" s="26">
        <f t="shared" si="15"/>
        <v>20.426914966963967</v>
      </c>
      <c r="K13" s="26">
        <f t="shared" si="15"/>
        <v>26.10731696449578</v>
      </c>
      <c r="L13" s="26">
        <f t="shared" si="15"/>
        <v>32.23560145241435</v>
      </c>
      <c r="M13" s="26">
        <f t="shared" si="15"/>
        <v>38.70725077999699</v>
      </c>
      <c r="N13" s="26">
        <f t="shared" si="15"/>
        <v>45.411891222695999</v>
      </c>
      <c r="O13" s="26">
        <f t="shared" si="15"/>
        <v>52.235175401666154</v>
      </c>
      <c r="P13" s="26">
        <f t="shared" si="15"/>
        <v>59.060732473810226</v>
      </c>
      <c r="Q13" s="26">
        <f t="shared" si="15"/>
        <v>65.772152831927301</v>
      </c>
      <c r="R13" s="26">
        <f t="shared" si="15"/>
        <v>72.254973465981635</v>
      </c>
      <c r="S13" s="26">
        <f t="shared" si="15"/>
        <v>78.398630125233311</v>
      </c>
      <c r="T13" s="26">
        <f t="shared" si="15"/>
        <v>84.098342987182676</v>
      </c>
      <c r="U13" s="26">
        <f t="shared" si="15"/>
        <v>89.256903673318703</v>
      </c>
      <c r="V13" s="26">
        <f t="shared" si="15"/>
        <v>93.786333134188339</v>
      </c>
      <c r="W13" s="26">
        <f t="shared" si="15"/>
        <v>97.609382128621817</v>
      </c>
      <c r="X13" s="26">
        <f t="shared" si="15"/>
        <v>100.66084870650022</v>
      </c>
      <c r="Y13" s="26">
        <f t="shared" si="15"/>
        <v>102.88869022544829</v>
      </c>
      <c r="Z13" s="26">
        <f t="shared" si="15"/>
        <v>104.25491093605169</v>
      </c>
      <c r="AA13" s="26">
        <f t="shared" si="15"/>
        <v>104.73620999786762</v>
      </c>
      <c r="AB13" s="26">
        <f t="shared" si="15"/>
        <v>104.32437887434151</v>
      </c>
      <c r="AC13" s="26">
        <f t="shared" si="15"/>
        <v>103.02644132907477</v>
      </c>
      <c r="AD13" s="26">
        <f t="shared" si="15"/>
        <v>100.8645336358131</v>
      </c>
      <c r="AE13" s="26">
        <f t="shared" si="15"/>
        <v>97.875527045169051</v>
      </c>
      <c r="AF13" s="26">
        <f t="shared" si="15"/>
        <v>94.110398946894051</v>
      </c>
      <c r="AG13" s="26">
        <f t="shared" si="15"/>
        <v>89.633363452502962</v>
      </c>
      <c r="AH13" s="26">
        <f t="shared" si="15"/>
        <v>85.019399732667026</v>
      </c>
      <c r="AI13" s="26">
        <f t="shared" si="15"/>
        <v>80.543752880943998</v>
      </c>
      <c r="AJ13" s="26">
        <f t="shared" si="15"/>
        <v>76.303715958299819</v>
      </c>
      <c r="AK13" s="26">
        <f t="shared" si="15"/>
        <v>72.286885832735948</v>
      </c>
      <c r="AL13" s="26">
        <f t="shared" si="15"/>
        <v>68.481512306041481</v>
      </c>
      <c r="AM13" s="26">
        <f t="shared" si="15"/>
        <v>64.876463741625429</v>
      </c>
      <c r="AN13" s="26">
        <f t="shared" si="15"/>
        <v>61.461194501791418</v>
      </c>
      <c r="AO13" s="26">
        <f t="shared" si="15"/>
        <v>58.22571409920063</v>
      </c>
      <c r="AP13" s="26">
        <f t="shared" si="15"/>
        <v>55.160557972283357</v>
      </c>
      <c r="AQ13" s="26">
        <f t="shared" si="15"/>
        <v>52.256759799110931</v>
      </c>
      <c r="AR13" s="26">
        <f t="shared" si="15"/>
        <v>49.505825268738413</v>
      </c>
      <c r="AS13" s="26">
        <f t="shared" si="15"/>
        <v>46.899707233293782</v>
      </c>
      <c r="AT13" s="26">
        <f t="shared" si="15"/>
        <v>44.430782168126932</v>
      </c>
      <c r="AU13" s="26">
        <f t="shared" si="15"/>
        <v>42.091827871158848</v>
      </c>
      <c r="AV13" s="26">
        <f t="shared" si="15"/>
        <v>39.876002336196436</v>
      </c>
      <c r="AW13" s="26">
        <f t="shared" si="15"/>
        <v>37.77682373841197</v>
      </c>
      <c r="AX13" s="26">
        <f t="shared" si="15"/>
        <v>35.788151473440024</v>
      </c>
      <c r="AY13" s="26">
        <f t="shared" si="15"/>
        <v>33.90416819462672</v>
      </c>
      <c r="AZ13" s="26">
        <f t="shared" si="15"/>
        <v>32.119362795885891</v>
      </c>
      <c r="BA13" s="26">
        <f t="shared" si="15"/>
        <v>30.428514290382704</v>
      </c>
      <c r="BB13" s="26">
        <f t="shared" si="15"/>
        <v>28.826676537886424</v>
      </c>
      <c r="BC13" s="26">
        <f t="shared" si="15"/>
        <v>27.309163776115454</v>
      </c>
      <c r="BD13" s="26">
        <f t="shared" si="15"/>
        <v>25.871536913751278</v>
      </c>
      <c r="BE13" s="26">
        <f t="shared" si="15"/>
        <v>24.509590545024139</v>
      </c>
      <c r="BF13" s="26">
        <f t="shared" si="15"/>
        <v>23.219340647885556</v>
      </c>
      <c r="BG13" s="26">
        <f t="shared" si="15"/>
        <v>21.997012929781672</v>
      </c>
      <c r="BH13" s="26">
        <f t="shared" si="15"/>
        <v>20.839031786935983</v>
      </c>
      <c r="BI13" s="26">
        <f t="shared" si="15"/>
        <v>19.742009844844809</v>
      </c>
      <c r="BJ13" s="26">
        <f t="shared" si="15"/>
        <v>18.70273804938876</v>
      </c>
      <c r="BK13" s="26">
        <f t="shared" si="15"/>
        <v>17.718176279574429</v>
      </c>
      <c r="BL13" s="26">
        <f t="shared" si="15"/>
        <v>16.785444454446271</v>
      </c>
      <c r="BM13" s="26">
        <f t="shared" si="15"/>
        <v>15.901814108154273</v>
      </c>
      <c r="BN13" s="26">
        <f t="shared" si="15"/>
        <v>15.06470040853238</v>
      </c>
      <c r="BO13" s="26">
        <f t="shared" ref="BO13:DZ13" si="16">IF(BO$11&gt;(1.25*$C5),4.34*$D5*EXP((-1.3*BO$11)/$C5),($D5/2)*(1-COS((PI()*BO$11)/$C5)))</f>
        <v>14.271654595840149</v>
      </c>
      <c r="BP13" s="26">
        <f t="shared" si="16"/>
        <v>13.52035681954913</v>
      </c>
      <c r="BQ13" s="26">
        <f t="shared" si="16"/>
        <v>12.808609352219783</v>
      </c>
      <c r="BR13" s="26">
        <f t="shared" si="16"/>
        <v>12.134330160617989</v>
      </c>
      <c r="BS13" s="26">
        <f t="shared" si="16"/>
        <v>11.49554681526498</v>
      </c>
      <c r="BT13" s="26">
        <f t="shared" si="16"/>
        <v>10.890390720604783</v>
      </c>
      <c r="BU13" s="26">
        <f t="shared" si="16"/>
        <v>10.317091648910909</v>
      </c>
      <c r="BV13" s="26">
        <f t="shared" si="16"/>
        <v>9.7739725619427613</v>
      </c>
      <c r="BW13" s="26">
        <f t="shared" si="16"/>
        <v>9.2594447052037516</v>
      </c>
      <c r="BX13" s="26">
        <f t="shared" si="16"/>
        <v>8.7720029604506955</v>
      </c>
      <c r="BY13" s="26">
        <f t="shared" si="16"/>
        <v>8.3102214428594667</v>
      </c>
      <c r="BZ13" s="26">
        <f t="shared" si="16"/>
        <v>7.8727493299675206</v>
      </c>
      <c r="CA13" s="26">
        <f t="shared" si="16"/>
        <v>7.4583069101919452</v>
      </c>
      <c r="CB13" s="26">
        <f t="shared" si="16"/>
        <v>7.0656818393640322</v>
      </c>
      <c r="CC13" s="26">
        <f t="shared" si="16"/>
        <v>6.6937255943298144</v>
      </c>
      <c r="CD13" s="26">
        <f t="shared" si="16"/>
        <v>6.3413501132424175</v>
      </c>
      <c r="CE13" s="26">
        <f t="shared" si="16"/>
        <v>6.0075246127184281</v>
      </c>
      <c r="CF13" s="26">
        <f t="shared" si="16"/>
        <v>5.6912725725475228</v>
      </c>
      <c r="CG13" s="26">
        <f t="shared" si="16"/>
        <v>5.3916688791350298</v>
      </c>
      <c r="CH13" s="26">
        <f t="shared" si="16"/>
        <v>5.1078371193212568</v>
      </c>
      <c r="CI13" s="26">
        <f t="shared" si="16"/>
        <v>4.8389470166613044</v>
      </c>
      <c r="CJ13" s="26">
        <f t="shared" si="16"/>
        <v>4.5842120026659856</v>
      </c>
      <c r="CK13" s="26">
        <f t="shared" si="16"/>
        <v>4.3428869158990011</v>
      </c>
      <c r="CL13" s="26">
        <f t="shared" si="16"/>
        <v>4.1142658221997914</v>
      </c>
      <c r="CM13" s="26">
        <f t="shared" si="16"/>
        <v>3.897679949655636</v>
      </c>
      <c r="CN13" s="26">
        <f t="shared" si="16"/>
        <v>3.6924957322822762</v>
      </c>
      <c r="CO13" s="26">
        <f t="shared" si="16"/>
        <v>3.4981129566904121</v>
      </c>
      <c r="CP13" s="26">
        <f t="shared" si="16"/>
        <v>3.3139630063165892</v>
      </c>
      <c r="CQ13" s="26">
        <f t="shared" si="16"/>
        <v>3.1395071980824056</v>
      </c>
      <c r="CR13" s="26">
        <f t="shared" si="16"/>
        <v>2.9742352066164361</v>
      </c>
      <c r="CS13" s="26">
        <f t="shared" si="16"/>
        <v>2.8176635714292519</v>
      </c>
      <c r="CT13" s="26">
        <f t="shared" si="16"/>
        <v>2.6693342826747393</v>
      </c>
      <c r="CU13" s="26">
        <f t="shared" si="16"/>
        <v>2.5288134413606946</v>
      </c>
      <c r="CV13" s="26">
        <f t="shared" si="16"/>
        <v>2.3956899900894619</v>
      </c>
      <c r="CW13" s="26">
        <f t="shared" si="16"/>
        <v>2.2695745106158025</v>
      </c>
      <c r="CX13" s="26">
        <f t="shared" si="16"/>
        <v>2.1500980847044411</v>
      </c>
      <c r="CY13" s="26">
        <f t="shared" si="16"/>
        <v>2.0369112149551611</v>
      </c>
      <c r="CZ13" s="26">
        <f t="shared" si="16"/>
        <v>1.929682802438502</v>
      </c>
      <c r="DA13" s="26">
        <f t="shared" si="16"/>
        <v>1.8280991781514033</v>
      </c>
      <c r="DB13" s="26">
        <f t="shared" si="16"/>
        <v>1.7318631854596425</v>
      </c>
      <c r="DC13" s="26">
        <f t="shared" si="16"/>
        <v>1.6406933108429065</v>
      </c>
      <c r="DD13" s="26">
        <f t="shared" si="16"/>
        <v>1.554322860399751</v>
      </c>
      <c r="DE13" s="26">
        <f t="shared" si="16"/>
        <v>1.4724991797035405</v>
      </c>
      <c r="DF13" s="26">
        <f t="shared" si="16"/>
        <v>1.3949829147272235</v>
      </c>
      <c r="DG13" s="26">
        <f t="shared" si="16"/>
        <v>1.3215473116750009</v>
      </c>
      <c r="DH13" s="26">
        <f t="shared" si="16"/>
        <v>1.2519775536727158</v>
      </c>
      <c r="DI13" s="26">
        <f t="shared" si="16"/>
        <v>1.1860701323766061</v>
      </c>
      <c r="DJ13" s="26">
        <f t="shared" si="16"/>
        <v>1.1236322526622617</v>
      </c>
      <c r="DK13" s="26">
        <f t="shared" si="16"/>
        <v>1.0644812686523148</v>
      </c>
      <c r="DL13" s="26">
        <f t="shared" si="16"/>
        <v>1.0084441494331426</v>
      </c>
      <c r="DM13" s="26">
        <f t="shared" si="16"/>
        <v>0.95535697289765942</v>
      </c>
      <c r="DN13" s="26">
        <f t="shared" si="16"/>
        <v>0.90506444623355764</v>
      </c>
      <c r="DO13" s="26">
        <f t="shared" si="16"/>
        <v>0.85741945165433553</v>
      </c>
      <c r="DP13" s="26">
        <f t="shared" si="16"/>
        <v>0.81228261604423546</v>
      </c>
      <c r="DQ13" s="26">
        <f t="shared" si="16"/>
        <v>0.76952190325822289</v>
      </c>
      <c r="DR13" s="26">
        <f t="shared" si="16"/>
        <v>0.72901222788437747</v>
      </c>
      <c r="DS13" s="26">
        <f t="shared" si="16"/>
        <v>0.69063508933884843</v>
      </c>
      <c r="DT13" s="26">
        <f t="shared" si="16"/>
        <v>0.65427822522303147</v>
      </c>
      <c r="DU13" s="26">
        <f t="shared" si="16"/>
        <v>0.61983528292894208</v>
      </c>
      <c r="DV13" s="26">
        <f t="shared" si="16"/>
        <v>0.58720550853214781</v>
      </c>
      <c r="DW13" s="26">
        <f t="shared" si="16"/>
        <v>0.55629345206221137</v>
      </c>
      <c r="DX13" s="26">
        <f t="shared" si="16"/>
        <v>0.52700868828847103</v>
      </c>
      <c r="DY13" s="26">
        <f t="shared" si="16"/>
        <v>0.49926555220440488</v>
      </c>
      <c r="DZ13" s="26">
        <f t="shared" si="16"/>
        <v>0.47298288843679875</v>
      </c>
      <c r="EA13" s="26">
        <f t="shared" ref="EA13:GL13" si="17">IF(EA$11&gt;(1.25*$C5),4.34*$D5*EXP((-1.3*EA$11)/$C5),($D5/2)*(1-COS((PI()*EA$11)/$C5)))</f>
        <v>0.44808381384667717</v>
      </c>
      <c r="EB13" s="26">
        <f t="shared" si="17"/>
        <v>0.42449549262755726</v>
      </c>
      <c r="EC13" s="26">
        <f t="shared" si="17"/>
        <v>0.4021489232431214</v>
      </c>
      <c r="ED13" s="26">
        <f t="shared" si="17"/>
        <v>0.38097873658106096</v>
      </c>
      <c r="EE13" s="26">
        <f t="shared" si="17"/>
        <v>0.36092300473263589</v>
      </c>
      <c r="EF13" s="26">
        <f t="shared" si="17"/>
        <v>0.34192305983858423</v>
      </c>
      <c r="EG13" s="26">
        <f t="shared" si="17"/>
        <v>0.32392332247146566</v>
      </c>
      <c r="EH13" s="26">
        <f t="shared" si="17"/>
        <v>0.30687113905241448</v>
      </c>
      <c r="EI13" s="26">
        <f t="shared" si="17"/>
        <v>0.29071662782670316</v>
      </c>
      <c r="EJ13" s="26">
        <f t="shared" si="17"/>
        <v>0.27541253294756501</v>
      </c>
      <c r="EK13" s="26">
        <f t="shared" si="17"/>
        <v>0.26091408624142809</v>
      </c>
      <c r="EL13" s="26">
        <f t="shared" si="17"/>
        <v>0.24717887625019638</v>
      </c>
      <c r="EM13" s="26">
        <f t="shared" si="17"/>
        <v>0.23416672416749296</v>
      </c>
      <c r="EN13" s="26">
        <f t="shared" si="17"/>
        <v>0.22183956630594609</v>
      </c>
      <c r="EO13" s="26">
        <f t="shared" si="17"/>
        <v>0.21016134275171286</v>
      </c>
      <c r="EP13" s="26">
        <f t="shared" si="17"/>
        <v>0.19909789188052104</v>
      </c>
      <c r="EQ13" s="26">
        <f t="shared" si="17"/>
        <v>0.1886168504266684</v>
      </c>
      <c r="ER13" s="26">
        <f t="shared" si="17"/>
        <v>0.17868755881265497</v>
      </c>
      <c r="ES13" s="26">
        <f t="shared" si="17"/>
        <v>0.16928097146251334</v>
      </c>
      <c r="ET13" s="26">
        <f t="shared" si="17"/>
        <v>0.16036957183648543</v>
      </c>
      <c r="EU13" s="26">
        <f t="shared" si="17"/>
        <v>0.15192729193849694</v>
      </c>
      <c r="EV13" s="26">
        <f t="shared" si="17"/>
        <v>0.14392943606097458</v>
      </c>
      <c r="EW13" s="26">
        <f t="shared" si="17"/>
        <v>0.13635260854393608</v>
      </c>
      <c r="EX13" s="26">
        <f t="shared" si="17"/>
        <v>0.12917464533703518</v>
      </c>
      <c r="EY13" s="26">
        <f t="shared" si="17"/>
        <v>0.12237454916436136</v>
      </c>
      <c r="EZ13" s="26">
        <f t="shared" si="17"/>
        <v>0.11593242810233663</v>
      </c>
      <c r="FA13" s="26">
        <f t="shared" si="17"/>
        <v>0.10982943739103596</v>
      </c>
      <c r="FB13" s="26">
        <f t="shared" si="17"/>
        <v>0.10404772430871193</v>
      </c>
      <c r="FC13" s="26">
        <f t="shared" si="17"/>
        <v>9.8570375948272962E-2</v>
      </c>
      <c r="FD13" s="26">
        <f t="shared" si="17"/>
        <v>9.3381369742945336E-2</v>
      </c>
      <c r="FE13" s="26">
        <f t="shared" si="17"/>
        <v>8.8465526596395547E-2</v>
      </c>
      <c r="FF13" s="26">
        <f t="shared" si="17"/>
        <v>8.3808466480208427E-2</v>
      </c>
      <c r="FG13" s="26">
        <f t="shared" si="17"/>
        <v>7.9396566368830038E-2</v>
      </c>
      <c r="FH13" s="26">
        <f t="shared" si="17"/>
        <v>7.521692038892866E-2</v>
      </c>
      <c r="FI13" s="26">
        <f t="shared" si="17"/>
        <v>7.125730206659818E-2</v>
      </c>
      <c r="FJ13" s="26">
        <f t="shared" si="17"/>
        <v>6.7506128561969039E-2</v>
      </c>
      <c r="FK13" s="26">
        <f t="shared" si="17"/>
        <v>6.395242678660476E-2</v>
      </c>
      <c r="FL13" s="26">
        <f t="shared" si="17"/>
        <v>6.0585801304567442E-2</v>
      </c>
      <c r="FM13" s="26">
        <f t="shared" si="17"/>
        <v>5.7396403923257608E-2</v>
      </c>
      <c r="FN13" s="26">
        <f t="shared" si="17"/>
        <v>5.437490488507226E-2</v>
      </c>
      <c r="FO13" s="26">
        <f t="shared" si="17"/>
        <v>5.1512465575610622E-2</v>
      </c>
      <c r="FP13" s="26">
        <f t="shared" si="17"/>
        <v>4.8800712668592795E-2</v>
      </c>
      <c r="FQ13" s="26">
        <f t="shared" si="17"/>
        <v>4.6231713631857602E-2</v>
      </c>
      <c r="FR13" s="26">
        <f t="shared" si="17"/>
        <v>4.3797953522790652E-2</v>
      </c>
      <c r="FS13" s="26">
        <f t="shared" si="17"/>
        <v>4.149231300530215E-2</v>
      </c>
      <c r="FT13" s="26">
        <f t="shared" si="17"/>
        <v>3.9308047524049497E-2</v>
      </c>
      <c r="FU13" s="26">
        <f t="shared" si="17"/>
        <v>3.7238767574983962E-2</v>
      </c>
      <c r="FV13" s="26">
        <f t="shared" si="17"/>
        <v>3.5278420014508503E-2</v>
      </c>
      <c r="FW13" s="26">
        <f t="shared" si="17"/>
        <v>3.3421270352570483E-2</v>
      </c>
      <c r="FX13" s="26">
        <f t="shared" si="17"/>
        <v>3.1661885977893565E-2</v>
      </c>
      <c r="FY13" s="26">
        <f t="shared" si="17"/>
        <v>2.9995120266277708E-2</v>
      </c>
      <c r="FZ13" s="26">
        <f t="shared" si="17"/>
        <v>2.8416097525480341E-2</v>
      </c>
      <c r="GA13" s="26">
        <f t="shared" si="17"/>
        <v>2.6920198732639265E-2</v>
      </c>
      <c r="GB13" s="26">
        <f t="shared" si="17"/>
        <v>2.5503048022514924E-2</v>
      </c>
      <c r="GC13" s="26">
        <f t="shared" si="17"/>
        <v>2.4160499887028005E-2</v>
      </c>
      <c r="GD13" s="26">
        <f t="shared" si="17"/>
        <v>2.2888627048647071E-2</v>
      </c>
      <c r="GE13" s="26">
        <f t="shared" si="17"/>
        <v>2.1683708972153274E-2</v>
      </c>
      <c r="GF13" s="26">
        <f t="shared" si="17"/>
        <v>2.0542220981176477E-2</v>
      </c>
      <c r="GG13" s="26">
        <f t="shared" si="17"/>
        <v>1.9460823947665379E-2</v>
      </c>
      <c r="GH13" s="26">
        <f t="shared" si="17"/>
        <v>1.8436354524131709E-2</v>
      </c>
      <c r="GI13" s="26">
        <f t="shared" si="17"/>
        <v>1.7465815890094816E-2</v>
      </c>
      <c r="GJ13" s="26">
        <f t="shared" si="17"/>
        <v>1.6546368985657978E-2</v>
      </c>
      <c r="GK13" s="26">
        <f t="shared" si="17"/>
        <v>1.5675324206572663E-2</v>
      </c>
      <c r="GL13" s="26">
        <f t="shared" si="17"/>
        <v>1.4850133536496363E-2</v>
      </c>
      <c r="GM13" s="26">
        <f t="shared" ref="GM13:IX13" si="18">IF(GM$11&gt;(1.25*$C5),4.34*$D5*EXP((-1.3*GM$11)/$C5),($D5/2)*(1-COS((PI()*GM$11)/$C5)))</f>
        <v>1.4068383093429563E-2</v>
      </c>
      <c r="GN13" s="26">
        <f t="shared" si="18"/>
        <v>1.3327786068527869E-2</v>
      </c>
      <c r="GO13" s="26">
        <f t="shared" si="18"/>
        <v>1.2626176036633836E-2</v>
      </c>
      <c r="GP13" s="26">
        <f t="shared" si="18"/>
        <v>1.1961500618960359E-2</v>
      </c>
      <c r="GQ13" s="26">
        <f t="shared" si="18"/>
        <v>1.1331815479386706E-2</v>
      </c>
      <c r="GR13" s="26">
        <f t="shared" si="18"/>
        <v>1.0735278636806088E-2</v>
      </c>
      <c r="GS13" s="26">
        <f t="shared" si="18"/>
        <v>1.0170145076886029E-2</v>
      </c>
      <c r="GT13" s="26">
        <f t="shared" si="18"/>
        <v>9.6347616474798201E-3</v>
      </c>
      <c r="GU13" s="26">
        <f t="shared" si="18"/>
        <v>9.127562222757497E-3</v>
      </c>
      <c r="GV13" s="26">
        <f t="shared" si="18"/>
        <v>8.6470631219094304E-3</v>
      </c>
      <c r="GW13" s="26">
        <f t="shared" si="18"/>
        <v>8.191858769021558E-3</v>
      </c>
      <c r="GX13" s="26">
        <f t="shared" si="18"/>
        <v>7.7606175814265285E-3</v>
      </c>
      <c r="GY13" s="26">
        <f t="shared" si="18"/>
        <v>7.3520780745027822E-3</v>
      </c>
      <c r="GZ13" s="26">
        <f t="shared" si="18"/>
        <v>6.9650451715272529E-3</v>
      </c>
      <c r="HA13" s="26">
        <f t="shared" si="18"/>
        <v>6.5983867077875147E-3</v>
      </c>
      <c r="HB13" s="26">
        <f t="shared" si="18"/>
        <v>6.2510301187264309E-3</v>
      </c>
      <c r="HC13" s="26">
        <f t="shared" si="18"/>
        <v>5.9219593024318557E-3</v>
      </c>
      <c r="HD13" s="26">
        <f t="shared" si="18"/>
        <v>5.6102116472931309E-3</v>
      </c>
      <c r="HE13" s="26">
        <f t="shared" si="18"/>
        <v>5.3148752161296421E-3</v>
      </c>
      <c r="HF13" s="26">
        <f t="shared" si="18"/>
        <v>5.0350860785543586E-3</v>
      </c>
      <c r="HG13" s="26">
        <f t="shared" si="18"/>
        <v>4.7700257837687519E-3</v>
      </c>
      <c r="HH13" s="26">
        <f t="shared" si="18"/>
        <v>4.5189189663965845E-3</v>
      </c>
      <c r="HI13" s="26">
        <f t="shared" si="18"/>
        <v>4.2810310783529199E-3</v>
      </c>
      <c r="HJ13" s="26">
        <f t="shared" si="18"/>
        <v>4.05566624011357E-3</v>
      </c>
      <c r="HK13" s="26">
        <f t="shared" si="18"/>
        <v>3.8421652050994507E-3</v>
      </c>
      <c r="HL13" s="26">
        <f t="shared" si="18"/>
        <v>3.6399034312210865E-3</v>
      </c>
      <c r="HM13" s="26">
        <f t="shared" si="18"/>
        <v>3.448289253942193E-3</v>
      </c>
      <c r="HN13" s="26">
        <f t="shared" si="18"/>
        <v>3.266762155518012E-3</v>
      </c>
      <c r="HO13" s="26">
        <f t="shared" si="18"/>
        <v>3.0947911253455338E-3</v>
      </c>
      <c r="HP13" s="26">
        <f t="shared" si="18"/>
        <v>2.9318731066292599E-3</v>
      </c>
      <c r="HQ13" s="26">
        <f t="shared" si="18"/>
        <v>2.7775315248185538E-3</v>
      </c>
      <c r="HR13" s="26">
        <f t="shared" si="18"/>
        <v>2.6313148935120045E-3</v>
      </c>
      <c r="HS13" s="26">
        <f t="shared" si="18"/>
        <v>2.4927954937506605E-3</v>
      </c>
      <c r="HT13" s="26">
        <f t="shared" si="18"/>
        <v>2.361568122836773E-3</v>
      </c>
      <c r="HU13" s="26">
        <f t="shared" si="18"/>
        <v>2.2372489090180634E-3</v>
      </c>
      <c r="HV13" s="26">
        <f t="shared" si="18"/>
        <v>2.1194741885701127E-3</v>
      </c>
      <c r="HW13" s="26">
        <f t="shared" si="18"/>
        <v>2.0078994419921604E-3</v>
      </c>
      <c r="HX13" s="26">
        <f t="shared" si="18"/>
        <v>1.902198286204352E-3</v>
      </c>
      <c r="HY13" s="26">
        <f t="shared" si="18"/>
        <v>1.8020615197984083E-3</v>
      </c>
      <c r="HZ13" s="26">
        <f t="shared" si="18"/>
        <v>1.7071962185488403E-3</v>
      </c>
      <c r="IA13" s="26">
        <f t="shared" si="18"/>
        <v>1.6173248785388296E-3</v>
      </c>
      <c r="IB13" s="26">
        <f t="shared" si="18"/>
        <v>1.5321846043942651E-3</v>
      </c>
      <c r="IC13" s="26">
        <f t="shared" si="18"/>
        <v>1.4515263402512784E-3</v>
      </c>
      <c r="ID13" s="26">
        <f t="shared" si="18"/>
        <v>1.3751141412076937E-3</v>
      </c>
      <c r="IE13" s="26">
        <f t="shared" si="18"/>
        <v>1.3027244831272048E-3</v>
      </c>
      <c r="IF13" s="26">
        <f t="shared" si="18"/>
        <v>1.2341456087773021E-3</v>
      </c>
      <c r="IG13" s="26">
        <f t="shared" si="18"/>
        <v>1.1691769083882124E-3</v>
      </c>
      <c r="IH13" s="26">
        <f t="shared" si="18"/>
        <v>1.1076283328208844E-3</v>
      </c>
      <c r="II13" s="26">
        <f t="shared" si="18"/>
        <v>1.0493198376273548E-3</v>
      </c>
      <c r="IJ13" s="26">
        <f t="shared" si="18"/>
        <v>9.940808563772554E-4</v>
      </c>
      <c r="IK13" s="26">
        <f t="shared" si="18"/>
        <v>9.4174980170981743E-4</v>
      </c>
      <c r="IL13" s="26">
        <f t="shared" si="18"/>
        <v>8.9217359265180644E-4</v>
      </c>
      <c r="IM13" s="26">
        <f t="shared" si="18"/>
        <v>8.4520720681871293E-4</v>
      </c>
      <c r="IN13" s="26">
        <f t="shared" si="18"/>
        <v>8.0071325618925123E-4</v>
      </c>
      <c r="IO13" s="26">
        <f t="shared" si="18"/>
        <v>7.5856158521221619E-4</v>
      </c>
      <c r="IP13" s="26">
        <f t="shared" si="18"/>
        <v>7.1862889007006758E-4</v>
      </c>
      <c r="IQ13" s="26">
        <f t="shared" si="18"/>
        <v>6.8079835798547713E-4</v>
      </c>
      <c r="IR13" s="26">
        <f t="shared" si="18"/>
        <v>6.4495932551574854E-4</v>
      </c>
      <c r="IS13" s="26">
        <f t="shared" si="18"/>
        <v>6.1100695483552107E-4</v>
      </c>
      <c r="IT13" s="26">
        <f t="shared" si="18"/>
        <v>5.7884192706080949E-4</v>
      </c>
      <c r="IU13" s="26">
        <f t="shared" si="18"/>
        <v>5.483701517172868E-4</v>
      </c>
      <c r="IV13" s="26">
        <f t="shared" si="18"/>
        <v>5.1950249150291674E-4</v>
      </c>
      <c r="IW13" s="26">
        <f t="shared" si="18"/>
        <v>4.9215450153982244E-4</v>
      </c>
      <c r="IX13" s="26">
        <f t="shared" si="18"/>
        <v>4.6624618235262337E-4</v>
      </c>
      <c r="IY13" s="26">
        <f t="shared" ref="IY13:KE13" si="19">IF(IY$11&gt;(1.25*$C5),4.34*$D5*EXP((-1.3*IY$11)/$C5),($D5/2)*(1-COS((PI()*IY$11)/$C5)))</f>
        <v>4.4170174585064862E-4</v>
      </c>
      <c r="IZ13" s="26">
        <f t="shared" si="19"/>
        <v>4.1844939362947178E-4</v>
      </c>
      <c r="JA13" s="26">
        <f t="shared" si="19"/>
        <v>3.964211069432328E-4</v>
      </c>
      <c r="JB13" s="26">
        <f t="shared" si="19"/>
        <v>3.7555244773338295E-4</v>
      </c>
      <c r="JC13" s="26">
        <f t="shared" si="19"/>
        <v>3.5578237013180055E-4</v>
      </c>
      <c r="JD13" s="26">
        <f t="shared" si="19"/>
        <v>3.3705304188688293E-4</v>
      </c>
      <c r="JE13" s="26">
        <f t="shared" si="19"/>
        <v>3.1930967519024577E-4</v>
      </c>
      <c r="JF13" s="26">
        <f t="shared" si="19"/>
        <v>3.0250036640914872E-4</v>
      </c>
      <c r="JG13" s="26">
        <f t="shared" si="19"/>
        <v>2.8657594425583689E-4</v>
      </c>
      <c r="JH13" s="26">
        <f t="shared" si="19"/>
        <v>2.7148982594964801E-4</v>
      </c>
      <c r="JI13" s="26">
        <f t="shared" si="19"/>
        <v>2.5719788095112913E-4</v>
      </c>
      <c r="JJ13" s="26">
        <f t="shared" si="19"/>
        <v>2.436583018695506E-4</v>
      </c>
      <c r="JK13" s="26">
        <f t="shared" si="19"/>
        <v>2.3083148216619277E-4</v>
      </c>
      <c r="JL13" s="26">
        <f t="shared" si="19"/>
        <v>2.1867990029565275E-4</v>
      </c>
      <c r="JM13" s="26">
        <f t="shared" si="19"/>
        <v>2.0716800994626374E-4</v>
      </c>
      <c r="JN13" s="26">
        <f t="shared" si="19"/>
        <v>1.9626213605854857E-4</v>
      </c>
      <c r="JO13" s="26">
        <f t="shared" si="19"/>
        <v>1.8593037631753744E-4</v>
      </c>
      <c r="JP13" s="26">
        <f t="shared" si="19"/>
        <v>1.7614250783079351E-4</v>
      </c>
      <c r="JQ13" s="26">
        <f t="shared" si="19"/>
        <v>1.6686989871915125E-4</v>
      </c>
      <c r="JR13" s="26">
        <f t="shared" si="19"/>
        <v>1.5808542436155658E-4</v>
      </c>
      <c r="JS13" s="26">
        <f t="shared" si="19"/>
        <v>1.497633880489991E-4</v>
      </c>
      <c r="JT13" s="26">
        <f t="shared" si="19"/>
        <v>1.4187944581543204E-4</v>
      </c>
      <c r="JU13" s="26">
        <f t="shared" si="19"/>
        <v>1.3441053522579335E-4</v>
      </c>
      <c r="JV13" s="26">
        <f t="shared" si="19"/>
        <v>1.2733480791281184E-4</v>
      </c>
      <c r="JW13" s="26">
        <f t="shared" si="19"/>
        <v>1.2063156566525746E-4</v>
      </c>
      <c r="JX13" s="26">
        <f t="shared" si="19"/>
        <v>1.1428119988067433E-4</v>
      </c>
      <c r="JY13" s="26">
        <f t="shared" si="19"/>
        <v>1.0826513420548283E-4</v>
      </c>
      <c r="JZ13" s="26">
        <f t="shared" si="19"/>
        <v>1.0256577019465984E-4</v>
      </c>
      <c r="KA13" s="26">
        <f t="shared" si="19"/>
        <v>9.716643583203562E-5</v>
      </c>
      <c r="KB13" s="26">
        <f t="shared" si="19"/>
        <v>9.2051336760620993E-5</v>
      </c>
      <c r="KC13" s="26">
        <f t="shared" si="19"/>
        <v>8.7205510080298423E-5</v>
      </c>
      <c r="KD13" s="26">
        <f t="shared" si="19"/>
        <v>8.2614780577725482E-5</v>
      </c>
      <c r="KE13" s="19">
        <f t="shared" si="19"/>
        <v>7.8265719260412836E-5</v>
      </c>
    </row>
    <row r="14" spans="1:299" x14ac:dyDescent="0.25">
      <c r="A14" s="192"/>
      <c r="B14" s="66">
        <f>A6</f>
        <v>3</v>
      </c>
      <c r="C14" s="69">
        <f t="shared" ref="C14:BN14" si="20">IF(C$11&gt;(1.25*$C6),4.34*$D6*EXP((-1.3*C$11)/$C6),($D6/2)*(1-COS((PI()*C$11)/$C6)))</f>
        <v>0</v>
      </c>
      <c r="D14" s="26">
        <f t="shared" si="20"/>
        <v>0.80396824829629554</v>
      </c>
      <c r="E14" s="26">
        <f t="shared" si="20"/>
        <v>3.2065162733011565</v>
      </c>
      <c r="F14" s="26">
        <f t="shared" si="20"/>
        <v>7.1796828104677095</v>
      </c>
      <c r="G14" s="26">
        <f t="shared" si="20"/>
        <v>12.677227468562007</v>
      </c>
      <c r="H14" s="26">
        <f t="shared" si="20"/>
        <v>19.635168883239452</v>
      </c>
      <c r="I14" s="26">
        <f t="shared" si="20"/>
        <v>27.972529343098376</v>
      </c>
      <c r="J14" s="26">
        <f t="shared" si="20"/>
        <v>37.592277222125652</v>
      </c>
      <c r="K14" s="26">
        <f t="shared" si="20"/>
        <v>48.382456250344468</v>
      </c>
      <c r="L14" s="26">
        <f t="shared" si="20"/>
        <v>60.21748848001922</v>
      </c>
      <c r="M14" s="26">
        <f t="shared" si="20"/>
        <v>72.959635783274592</v>
      </c>
      <c r="N14" s="26">
        <f t="shared" si="20"/>
        <v>86.460602871969186</v>
      </c>
      <c r="O14" s="26">
        <f t="shared" si="20"/>
        <v>100.56326318360483</v>
      </c>
      <c r="P14" s="26">
        <f t="shared" si="20"/>
        <v>115.10348754711633</v>
      </c>
      <c r="Q14" s="26">
        <f t="shared" si="20"/>
        <v>129.91205434621637</v>
      </c>
      <c r="R14" s="26">
        <f t="shared" si="20"/>
        <v>144.81661894948851</v>
      </c>
      <c r="S14" s="26">
        <f t="shared" si="20"/>
        <v>159.64371948666391</v>
      </c>
      <c r="T14" s="26">
        <f t="shared" si="20"/>
        <v>174.22079562751466</v>
      </c>
      <c r="U14" s="26">
        <f t="shared" si="20"/>
        <v>188.37819686847027</v>
      </c>
      <c r="V14" s="26">
        <f t="shared" si="20"/>
        <v>201.951156954174</v>
      </c>
      <c r="W14" s="26">
        <f t="shared" si="20"/>
        <v>214.78171145532392</v>
      </c>
      <c r="X14" s="26">
        <f t="shared" si="20"/>
        <v>226.72053618569936</v>
      </c>
      <c r="Y14" s="26">
        <f t="shared" si="20"/>
        <v>237.62868506256203</v>
      </c>
      <c r="Z14" s="26">
        <f t="shared" si="20"/>
        <v>247.37920718491509</v>
      </c>
      <c r="AA14" s="26">
        <f t="shared" si="20"/>
        <v>255.85862430978662</v>
      </c>
      <c r="AB14" s="26">
        <f t="shared" si="20"/>
        <v>262.9682515314164</v>
      </c>
      <c r="AC14" s="26">
        <f t="shared" si="20"/>
        <v>268.62534579305594</v>
      </c>
      <c r="AD14" s="26">
        <f t="shared" si="20"/>
        <v>272.76406886480527</v>
      </c>
      <c r="AE14" s="26">
        <f t="shared" si="20"/>
        <v>275.33625358018486</v>
      </c>
      <c r="AF14" s="26">
        <f t="shared" si="20"/>
        <v>276.31196441385168</v>
      </c>
      <c r="AG14" s="26">
        <f t="shared" si="20"/>
        <v>275.67984587635982</v>
      </c>
      <c r="AH14" s="26">
        <f t="shared" si="20"/>
        <v>273.44725467128723</v>
      </c>
      <c r="AI14" s="26">
        <f t="shared" si="20"/>
        <v>269.64017407666216</v>
      </c>
      <c r="AJ14" s="26">
        <f t="shared" si="20"/>
        <v>264.30291154713274</v>
      </c>
      <c r="AK14" s="26">
        <f t="shared" si="20"/>
        <v>257.49758305623658</v>
      </c>
      <c r="AL14" s="26">
        <f t="shared" si="20"/>
        <v>249.30339018008468</v>
      </c>
      <c r="AM14" s="26">
        <f t="shared" si="20"/>
        <v>239.81569833588128</v>
      </c>
      <c r="AN14" s="26">
        <f t="shared" si="20"/>
        <v>229.73163899473636</v>
      </c>
      <c r="AO14" s="26">
        <f t="shared" si="20"/>
        <v>219.69692135032915</v>
      </c>
      <c r="AP14" s="26">
        <f t="shared" si="20"/>
        <v>210.10052190468468</v>
      </c>
      <c r="AQ14" s="26">
        <f t="shared" si="20"/>
        <v>200.92329484322448</v>
      </c>
      <c r="AR14" s="26">
        <f t="shared" si="20"/>
        <v>192.14693064385563</v>
      </c>
      <c r="AS14" s="26">
        <f t="shared" si="20"/>
        <v>183.75391954757055</v>
      </c>
      <c r="AT14" s="26">
        <f t="shared" si="20"/>
        <v>175.72751662465737</v>
      </c>
      <c r="AU14" s="26">
        <f t="shared" si="20"/>
        <v>168.05170836682436</v>
      </c>
      <c r="AV14" s="26">
        <f t="shared" si="20"/>
        <v>160.71118073858597</v>
      </c>
      <c r="AW14" s="26">
        <f t="shared" si="20"/>
        <v>153.69128862417003</v>
      </c>
      <c r="AX14" s="26">
        <f t="shared" si="20"/>
        <v>146.97802660898901</v>
      </c>
      <c r="AY14" s="26">
        <f t="shared" si="20"/>
        <v>140.55800103738213</v>
      </c>
      <c r="AZ14" s="26">
        <f t="shared" si="20"/>
        <v>134.41840329087958</v>
      </c>
      <c r="BA14" s="26">
        <f t="shared" si="20"/>
        <v>128.54698423367714</v>
      </c>
      <c r="BB14" s="26">
        <f t="shared" si="20"/>
        <v>122.93202977433707</v>
      </c>
      <c r="BC14" s="26">
        <f t="shared" si="20"/>
        <v>117.56233749495715</v>
      </c>
      <c r="BD14" s="26">
        <f t="shared" si="20"/>
        <v>112.42719430118299</v>
      </c>
      <c r="BE14" s="26">
        <f t="shared" si="20"/>
        <v>107.51635504847073</v>
      </c>
      <c r="BF14" s="26">
        <f t="shared" si="20"/>
        <v>102.82002210195849</v>
      </c>
      <c r="BG14" s="26">
        <f t="shared" si="20"/>
        <v>98.328825789166316</v>
      </c>
      <c r="BH14" s="26">
        <f t="shared" si="20"/>
        <v>94.033805706525484</v>
      </c>
      <c r="BI14" s="26">
        <f t="shared" si="20"/>
        <v>89.926392842441714</v>
      </c>
      <c r="BJ14" s="26">
        <f t="shared" si="20"/>
        <v>85.998392481226247</v>
      </c>
      <c r="BK14" s="26">
        <f t="shared" si="20"/>
        <v>82.241967853786122</v>
      </c>
      <c r="BL14" s="26">
        <f t="shared" si="20"/>
        <v>78.649624502454941</v>
      </c>
      <c r="BM14" s="26">
        <f t="shared" si="20"/>
        <v>75.214195328770813</v>
      </c>
      <c r="BN14" s="26">
        <f t="shared" si="20"/>
        <v>71.928826294369784</v>
      </c>
      <c r="BO14" s="26">
        <f t="shared" ref="BO14:DZ14" si="21">IF(BO$11&gt;(1.25*$C6),4.34*$D6*EXP((-1.3*BO$11)/$C6),($D6/2)*(1-COS((PI()*BO$11)/$C6)))</f>
        <v>68.786962746466585</v>
      </c>
      <c r="BP14" s="26">
        <f t="shared" si="21"/>
        <v>65.782336340641123</v>
      </c>
      <c r="BQ14" s="26">
        <f t="shared" si="21"/>
        <v>62.908952534839401</v>
      </c>
      <c r="BR14" s="26">
        <f t="shared" si="21"/>
        <v>60.161078629639121</v>
      </c>
      <c r="BS14" s="26">
        <f t="shared" si="21"/>
        <v>57.53323233091821</v>
      </c>
      <c r="BT14" s="26">
        <f t="shared" si="21"/>
        <v>55.02017081210812</v>
      </c>
      <c r="BU14" s="26">
        <f t="shared" si="21"/>
        <v>52.616880254209789</v>
      </c>
      <c r="BV14" s="26">
        <f t="shared" si="21"/>
        <v>50.318565842703428</v>
      </c>
      <c r="BW14" s="26">
        <f t="shared" si="21"/>
        <v>48.1206422013951</v>
      </c>
      <c r="BX14" s="26">
        <f t="shared" si="21"/>
        <v>46.01872424411448</v>
      </c>
      <c r="BY14" s="26">
        <f t="shared" si="21"/>
        <v>44.008618426012063</v>
      </c>
      <c r="BZ14" s="26">
        <f t="shared" si="21"/>
        <v>42.08631437700118</v>
      </c>
      <c r="CA14" s="26">
        <f t="shared" si="21"/>
        <v>40.247976900652795</v>
      </c>
      <c r="CB14" s="26">
        <f t="shared" si="21"/>
        <v>38.489938322579853</v>
      </c>
      <c r="CC14" s="26">
        <f t="shared" si="21"/>
        <v>36.808691173045581</v>
      </c>
      <c r="CD14" s="26">
        <f t="shared" si="21"/>
        <v>35.200881189196743</v>
      </c>
      <c r="CE14" s="26">
        <f t="shared" si="21"/>
        <v>33.663300622960463</v>
      </c>
      <c r="CF14" s="26">
        <f t="shared" si="21"/>
        <v>32.19288184125341</v>
      </c>
      <c r="CG14" s="26">
        <f t="shared" si="21"/>
        <v>30.786691205734797</v>
      </c>
      <c r="CH14" s="26">
        <f t="shared" si="21"/>
        <v>29.441923219892931</v>
      </c>
      <c r="CI14" s="26">
        <f t="shared" si="21"/>
        <v>28.155894931787994</v>
      </c>
      <c r="CJ14" s="26">
        <f t="shared" si="21"/>
        <v>26.92604058128401</v>
      </c>
      <c r="CK14" s="26">
        <f t="shared" si="21"/>
        <v>25.749906481090584</v>
      </c>
      <c r="CL14" s="26">
        <f t="shared" si="21"/>
        <v>24.625146121401709</v>
      </c>
      <c r="CM14" s="26">
        <f t="shared" si="21"/>
        <v>23.549515488364715</v>
      </c>
      <c r="CN14" s="26">
        <f t="shared" si="21"/>
        <v>22.520868587039335</v>
      </c>
      <c r="CO14" s="26">
        <f t="shared" si="21"/>
        <v>21.537153159914741</v>
      </c>
      <c r="CP14" s="26">
        <f t="shared" si="21"/>
        <v>20.596406592442399</v>
      </c>
      <c r="CQ14" s="26">
        <f t="shared" si="21"/>
        <v>19.696751997415966</v>
      </c>
      <c r="CR14" s="26">
        <f t="shared" si="21"/>
        <v>18.836394470386313</v>
      </c>
      <c r="CS14" s="26">
        <f t="shared" si="21"/>
        <v>18.013617508640383</v>
      </c>
      <c r="CT14" s="26">
        <f t="shared" si="21"/>
        <v>17.226779586599982</v>
      </c>
      <c r="CU14" s="26">
        <f t="shared" si="21"/>
        <v>16.474310880807433</v>
      </c>
      <c r="CV14" s="26">
        <f t="shared" si="21"/>
        <v>15.754710137964706</v>
      </c>
      <c r="CW14" s="26">
        <f t="shared" si="21"/>
        <v>15.066541679776952</v>
      </c>
      <c r="CX14" s="26">
        <f t="shared" si="21"/>
        <v>14.408432538625014</v>
      </c>
      <c r="CY14" s="26">
        <f t="shared" si="21"/>
        <v>13.779069718352321</v>
      </c>
      <c r="CZ14" s="26">
        <f t="shared" si="21"/>
        <v>13.177197574701122</v>
      </c>
      <c r="DA14" s="26">
        <f t="shared" si="21"/>
        <v>12.601615310171502</v>
      </c>
      <c r="DB14" s="26">
        <f t="shared" si="21"/>
        <v>12.051174578305622</v>
      </c>
      <c r="DC14" s="26">
        <f t="shared" si="21"/>
        <v>11.524777192617165</v>
      </c>
      <c r="DD14" s="26">
        <f t="shared" si="21"/>
        <v>11.021372935595048</v>
      </c>
      <c r="DE14" s="26">
        <f t="shared" si="21"/>
        <v>10.53995746341039</v>
      </c>
      <c r="DF14" s="26">
        <f t="shared" si="21"/>
        <v>10.07957030214607</v>
      </c>
      <c r="DG14" s="26">
        <f t="shared" si="21"/>
        <v>9.6392929315514841</v>
      </c>
      <c r="DH14" s="26">
        <f t="shared" si="21"/>
        <v>9.21824695249909</v>
      </c>
      <c r="DI14" s="26">
        <f t="shared" si="21"/>
        <v>8.8155923344868796</v>
      </c>
      <c r="DJ14" s="26">
        <f t="shared" si="21"/>
        <v>8.4305257396901396</v>
      </c>
      <c r="DK14" s="26">
        <f t="shared" si="21"/>
        <v>8.0622789202190308</v>
      </c>
      <c r="DL14" s="26">
        <f t="shared" si="21"/>
        <v>7.7101171853841146</v>
      </c>
      <c r="DM14" s="26">
        <f t="shared" si="21"/>
        <v>7.3733379359121116</v>
      </c>
      <c r="DN14" s="26">
        <f t="shared" si="21"/>
        <v>7.0512692621872439</v>
      </c>
      <c r="DO14" s="26">
        <f t="shared" si="21"/>
        <v>6.7432686037217504</v>
      </c>
      <c r="DP14" s="26">
        <f t="shared" si="21"/>
        <v>6.4487214671808646</v>
      </c>
      <c r="DQ14" s="26">
        <f t="shared" si="21"/>
        <v>6.1670402004047666</v>
      </c>
      <c r="DR14" s="26">
        <f t="shared" si="21"/>
        <v>5.8976628199813907</v>
      </c>
      <c r="DS14" s="26">
        <f t="shared" si="21"/>
        <v>5.6400518900311329</v>
      </c>
      <c r="DT14" s="26">
        <f t="shared" si="21"/>
        <v>5.3936934499663538</v>
      </c>
      <c r="DU14" s="26">
        <f t="shared" si="21"/>
        <v>5.1580959890866165</v>
      </c>
      <c r="DV14" s="26">
        <f t="shared" si="21"/>
        <v>4.9327894659636966</v>
      </c>
      <c r="DW14" s="26">
        <f t="shared" si="21"/>
        <v>4.717324370660104</v>
      </c>
      <c r="DX14" s="26">
        <f t="shared" si="21"/>
        <v>4.5112708279099909</v>
      </c>
      <c r="DY14" s="26">
        <f t="shared" si="21"/>
        <v>4.314217739473337</v>
      </c>
      <c r="DZ14" s="26">
        <f t="shared" si="21"/>
        <v>4.1257719639521859</v>
      </c>
      <c r="EA14" s="26">
        <f t="shared" ref="EA14:GL14" si="22">IF(EA$11&gt;(1.25*$C6),4.34*$D6*EXP((-1.3*EA$11)/$C6),($D6/2)*(1-COS((PI()*EA$11)/$C6)))</f>
        <v>3.9455575324327188</v>
      </c>
      <c r="EB14" s="26">
        <f t="shared" si="22"/>
        <v>3.7732148983881628</v>
      </c>
      <c r="EC14" s="26">
        <f t="shared" si="22"/>
        <v>3.6084002203460859</v>
      </c>
      <c r="ED14" s="26">
        <f t="shared" si="22"/>
        <v>3.4507846758889338</v>
      </c>
      <c r="EE14" s="26">
        <f t="shared" si="22"/>
        <v>3.3000538056190956</v>
      </c>
      <c r="EF14" s="26">
        <f t="shared" si="22"/>
        <v>3.1559068857797365</v>
      </c>
      <c r="EG14" s="26">
        <f t="shared" si="22"/>
        <v>3.0180563282796182</v>
      </c>
      <c r="EH14" s="26">
        <f t="shared" si="22"/>
        <v>2.8862271069249759</v>
      </c>
      <c r="EI14" s="26">
        <f t="shared" si="22"/>
        <v>2.7601562087136489</v>
      </c>
      <c r="EJ14" s="26">
        <f t="shared" si="22"/>
        <v>2.6395921090968204</v>
      </c>
      <c r="EK14" s="26">
        <f t="shared" si="22"/>
        <v>2.52429427016137</v>
      </c>
      <c r="EL14" s="26">
        <f t="shared" si="22"/>
        <v>2.4140326607317504</v>
      </c>
      <c r="EM14" s="26">
        <f t="shared" si="22"/>
        <v>2.3085872974338577</v>
      </c>
      <c r="EN14" s="26">
        <f t="shared" si="22"/>
        <v>2.2077478058053477</v>
      </c>
      <c r="EO14" s="26">
        <f t="shared" si="22"/>
        <v>2.1113130005766956</v>
      </c>
      <c r="EP14" s="26">
        <f t="shared" si="22"/>
        <v>2.0190904842856829</v>
      </c>
      <c r="EQ14" s="26">
        <f t="shared" si="22"/>
        <v>1.9308962634244433</v>
      </c>
      <c r="ER14" s="26">
        <f t="shared" si="22"/>
        <v>1.8465543813532979</v>
      </c>
      <c r="ES14" s="26">
        <f t="shared" si="22"/>
        <v>1.7658965672489548</v>
      </c>
      <c r="ET14" s="26">
        <f t="shared" si="22"/>
        <v>1.6887619003867338</v>
      </c>
      <c r="EU14" s="26">
        <f t="shared" si="22"/>
        <v>1.6149964890869788</v>
      </c>
      <c r="EV14" s="26">
        <f t="shared" si="22"/>
        <v>1.5444531636851697</v>
      </c>
      <c r="EW14" s="26">
        <f t="shared" si="22"/>
        <v>1.4769911829131295</v>
      </c>
      <c r="EX14" s="26">
        <f t="shared" si="22"/>
        <v>1.4124759531055726</v>
      </c>
      <c r="EY14" s="26">
        <f t="shared" si="22"/>
        <v>1.3507787596717407</v>
      </c>
      <c r="EZ14" s="26">
        <f t="shared" si="22"/>
        <v>1.29177651029642</v>
      </c>
      <c r="FA14" s="26">
        <f t="shared" si="22"/>
        <v>1.2353514893579713</v>
      </c>
      <c r="FB14" s="26">
        <f t="shared" si="22"/>
        <v>1.1813911230734246</v>
      </c>
      <c r="FC14" s="26">
        <f t="shared" si="22"/>
        <v>1.1297877549020845</v>
      </c>
      <c r="FD14" s="26">
        <f t="shared" si="22"/>
        <v>1.0804384307595314</v>
      </c>
      <c r="FE14" s="26">
        <f t="shared" si="22"/>
        <v>1.0332446936135276</v>
      </c>
      <c r="FF14" s="26">
        <f t="shared" si="22"/>
        <v>0.98811238705199456</v>
      </c>
      <c r="FG14" s="26">
        <f t="shared" si="22"/>
        <v>0.94495146743118852</v>
      </c>
      <c r="FH14" s="26">
        <f t="shared" si="22"/>
        <v>0.90367582422926307</v>
      </c>
      <c r="FI14" s="26">
        <f t="shared" si="22"/>
        <v>0.86420310824683244</v>
      </c>
      <c r="FJ14" s="26">
        <f t="shared" si="22"/>
        <v>0.82645456731175104</v>
      </c>
      <c r="FK14" s="26">
        <f t="shared" si="22"/>
        <v>0.79035488916034924</v>
      </c>
      <c r="FL14" s="26">
        <f t="shared" si="22"/>
        <v>0.75583205118162977</v>
      </c>
      <c r="FM14" s="26">
        <f t="shared" si="22"/>
        <v>0.72281717672467938</v>
      </c>
      <c r="FN14" s="26">
        <f t="shared" si="22"/>
        <v>0.6912443976825815</v>
      </c>
      <c r="FO14" s="26">
        <f t="shared" si="22"/>
        <v>0.66105072307870205</v>
      </c>
      <c r="FP14" s="26">
        <f t="shared" si="22"/>
        <v>0.63217591339313661</v>
      </c>
      <c r="FQ14" s="26">
        <f t="shared" si="22"/>
        <v>0.60456236037860989</v>
      </c>
      <c r="FR14" s="26">
        <f t="shared" si="22"/>
        <v>0.57815497212602895</v>
      </c>
      <c r="FS14" s="26">
        <f t="shared" si="22"/>
        <v>0.55290106315040166</v>
      </c>
      <c r="FT14" s="26">
        <f t="shared" si="22"/>
        <v>0.52875024927781178</v>
      </c>
      <c r="FU14" s="26">
        <f t="shared" si="22"/>
        <v>0.50565434712375856</v>
      </c>
      <c r="FV14" s="26">
        <f t="shared" si="22"/>
        <v>0.48356727796229104</v>
      </c>
      <c r="FW14" s="26">
        <f t="shared" si="22"/>
        <v>0.46244497579416305</v>
      </c>
      <c r="FX14" s="26">
        <f t="shared" si="22"/>
        <v>0.44224529943057994</v>
      </c>
      <c r="FY14" s="26">
        <f t="shared" si="22"/>
        <v>0.42292794841714854</v>
      </c>
      <c r="FZ14" s="26">
        <f t="shared" si="22"/>
        <v>0.40445438263027972</v>
      </c>
      <c r="GA14" s="26">
        <f t="shared" si="22"/>
        <v>0.38678774538563399</v>
      </c>
      <c r="GB14" s="26">
        <f t="shared" si="22"/>
        <v>0.36989278990520674</v>
      </c>
      <c r="GC14" s="26">
        <f t="shared" si="22"/>
        <v>0.35373580899633944</v>
      </c>
      <c r="GD14" s="26">
        <f t="shared" si="22"/>
        <v>0.33828456780236682</v>
      </c>
      <c r="GE14" s="26">
        <f t="shared" si="22"/>
        <v>0.32350823949072832</v>
      </c>
      <c r="GF14" s="26">
        <f t="shared" si="22"/>
        <v>0.30937734375022879</v>
      </c>
      <c r="GG14" s="26">
        <f t="shared" si="22"/>
        <v>0.29586368797475532</v>
      </c>
      <c r="GH14" s="26">
        <f t="shared" si="22"/>
        <v>0.2829403110160954</v>
      </c>
      <c r="GI14" s="26">
        <f t="shared" si="22"/>
        <v>0.27058142939364593</v>
      </c>
      <c r="GJ14" s="26">
        <f t="shared" si="22"/>
        <v>0.25876238585368527</v>
      </c>
      <c r="GK14" s="26">
        <f t="shared" si="22"/>
        <v>0.2474596001755909</v>
      </c>
      <c r="GL14" s="26">
        <f t="shared" si="22"/>
        <v>0.23665052212684676</v>
      </c>
      <c r="GM14" s="26">
        <f t="shared" ref="GM14:IX14" si="23">IF(GM$11&gt;(1.25*$C6),4.34*$D6*EXP((-1.3*GM$11)/$C6),($D6/2)*(1-COS((PI()*GM$11)/$C6)))</f>
        <v>0.22631358647298661</v>
      </c>
      <c r="GN14" s="26">
        <f t="shared" si="23"/>
        <v>0.21642816995270675</v>
      </c>
      <c r="GO14" s="26">
        <f t="shared" si="23"/>
        <v>0.20697455013231708</v>
      </c>
      <c r="GP14" s="26">
        <f t="shared" si="23"/>
        <v>0.19793386605743629</v>
      </c>
      <c r="GQ14" s="26">
        <f t="shared" si="23"/>
        <v>0.18928808062342484</v>
      </c>
      <c r="GR14" s="26">
        <f t="shared" si="23"/>
        <v>0.18101994458948731</v>
      </c>
      <c r="GS14" s="26">
        <f t="shared" si="23"/>
        <v>0.17311296216464475</v>
      </c>
      <c r="GT14" s="26">
        <f t="shared" si="23"/>
        <v>0.16555135809691335</v>
      </c>
      <c r="GU14" s="26">
        <f t="shared" si="23"/>
        <v>0.15832004620004059</v>
      </c>
      <c r="GV14" s="26">
        <f t="shared" si="23"/>
        <v>0.15140459925499339</v>
      </c>
      <c r="GW14" s="26">
        <f t="shared" si="23"/>
        <v>0.1447912202261547</v>
      </c>
      <c r="GX14" s="26">
        <f t="shared" si="23"/>
        <v>0.13846671473480629</v>
      </c>
      <c r="GY14" s="26">
        <f t="shared" si="23"/>
        <v>0.13241846473496963</v>
      </c>
      <c r="GZ14" s="26">
        <f t="shared" si="23"/>
        <v>0.12663440333909134</v>
      </c>
      <c r="HA14" s="26">
        <f t="shared" si="23"/>
        <v>0.12110299074334999</v>
      </c>
      <c r="HB14" s="26">
        <f t="shared" si="23"/>
        <v>0.11581319120454721</v>
      </c>
      <c r="HC14" s="26">
        <f t="shared" si="23"/>
        <v>0.1107544510226518</v>
      </c>
      <c r="HD14" s="26">
        <f t="shared" si="23"/>
        <v>0.10591667748507178</v>
      </c>
      <c r="HE14" s="26">
        <f t="shared" si="23"/>
        <v>0.10129021873064301</v>
      </c>
      <c r="HF14" s="26">
        <f t="shared" si="23"/>
        <v>9.6865844493163572E-2</v>
      </c>
      <c r="HG14" s="26">
        <f t="shared" si="23"/>
        <v>9.2634727686051882E-2</v>
      </c>
      <c r="HH14" s="26">
        <f t="shared" si="23"/>
        <v>8.8588426791392061E-2</v>
      </c>
      <c r="HI14" s="26">
        <f t="shared" si="23"/>
        <v>8.4718869018227644E-2</v>
      </c>
      <c r="HJ14" s="26">
        <f t="shared" si="23"/>
        <v>8.101833419650506E-2</v>
      </c>
      <c r="HK14" s="26">
        <f t="shared" si="23"/>
        <v>7.7479439374530779E-2</v>
      </c>
      <c r="HL14" s="26">
        <f t="shared" si="23"/>
        <v>7.4095124089215689E-2</v>
      </c>
      <c r="HM14" s="26">
        <f t="shared" si="23"/>
        <v>7.0858636279717016E-2</v>
      </c>
      <c r="HN14" s="26">
        <f t="shared" si="23"/>
        <v>6.7763518816375407E-2</v>
      </c>
      <c r="HO14" s="26">
        <f t="shared" si="23"/>
        <v>6.480359661806917E-2</v>
      </c>
      <c r="HP14" s="26">
        <f t="shared" si="23"/>
        <v>6.1972964332286024E-2</v>
      </c>
      <c r="HQ14" s="26">
        <f t="shared" si="23"/>
        <v>5.926597455333061E-2</v>
      </c>
      <c r="HR14" s="26">
        <f t="shared" si="23"/>
        <v>5.6677226555163426E-2</v>
      </c>
      <c r="HS14" s="26">
        <f t="shared" si="23"/>
        <v>5.4201555516390283E-2</v>
      </c>
      <c r="HT14" s="26">
        <f t="shared" si="23"/>
        <v>5.1834022215907043E-2</v>
      </c>
      <c r="HU14" s="26">
        <f t="shared" si="23"/>
        <v>4.9569903178639879E-2</v>
      </c>
      <c r="HV14" s="26">
        <f t="shared" si="23"/>
        <v>4.7404681251721717E-2</v>
      </c>
      <c r="HW14" s="26">
        <f t="shared" si="23"/>
        <v>4.5334036592302188E-2</v>
      </c>
      <c r="HX14" s="26">
        <f t="shared" si="23"/>
        <v>4.3353838049012244E-2</v>
      </c>
      <c r="HY14" s="26">
        <f t="shared" si="23"/>
        <v>4.1460134919887925E-2</v>
      </c>
      <c r="HZ14" s="26">
        <f t="shared" si="23"/>
        <v>3.9649149070308747E-2</v>
      </c>
      <c r="IA14" s="26">
        <f t="shared" si="23"/>
        <v>3.7917267395226675E-2</v>
      </c>
      <c r="IB14" s="26">
        <f t="shared" si="23"/>
        <v>3.6261034610645726E-2</v>
      </c>
      <c r="IC14" s="26">
        <f t="shared" si="23"/>
        <v>3.4677146359971475E-2</v>
      </c>
      <c r="ID14" s="26">
        <f t="shared" si="23"/>
        <v>3.3162442621475677E-2</v>
      </c>
      <c r="IE14" s="26">
        <f t="shared" si="23"/>
        <v>3.1713901403724716E-2</v>
      </c>
      <c r="IF14" s="26">
        <f t="shared" si="23"/>
        <v>3.0328632716392332E-2</v>
      </c>
      <c r="IG14" s="26">
        <f t="shared" si="23"/>
        <v>2.9003872804428715E-2</v>
      </c>
      <c r="IH14" s="26">
        <f t="shared" si="23"/>
        <v>2.7736978634081512E-2</v>
      </c>
      <c r="II14" s="26">
        <f t="shared" si="23"/>
        <v>2.6525422619768931E-2</v>
      </c>
      <c r="IJ14" s="26">
        <f t="shared" si="23"/>
        <v>2.5366787581283613E-2</v>
      </c>
      <c r="IK14" s="26">
        <f t="shared" si="23"/>
        <v>2.4258761921267035E-2</v>
      </c>
      <c r="IL14" s="26">
        <f t="shared" si="23"/>
        <v>2.3199135013332133E-2</v>
      </c>
      <c r="IM14" s="26">
        <f t="shared" si="23"/>
        <v>2.218579279163406E-2</v>
      </c>
      <c r="IN14" s="26">
        <f t="shared" si="23"/>
        <v>2.1216713533088918E-2</v>
      </c>
      <c r="IO14" s="26">
        <f t="shared" si="23"/>
        <v>2.028996382382621E-2</v>
      </c>
      <c r="IP14" s="26">
        <f t="shared" si="23"/>
        <v>1.9403694701826887E-2</v>
      </c>
      <c r="IQ14" s="26">
        <f t="shared" si="23"/>
        <v>1.8556137968052083E-2</v>
      </c>
      <c r="IR14" s="26">
        <f t="shared" si="23"/>
        <v>1.7745602658702123E-2</v>
      </c>
      <c r="IS14" s="26">
        <f t="shared" si="23"/>
        <v>1.6970471671568062E-2</v>
      </c>
      <c r="IT14" s="26">
        <f t="shared" si="23"/>
        <v>1.6229198539744475E-2</v>
      </c>
      <c r="IU14" s="26">
        <f t="shared" si="23"/>
        <v>1.5520304346267314E-2</v>
      </c>
      <c r="IV14" s="26">
        <f t="shared" si="23"/>
        <v>1.4842374773520779E-2</v>
      </c>
      <c r="IW14" s="26">
        <f t="shared" si="23"/>
        <v>1.419405728152672E-2</v>
      </c>
      <c r="IX14" s="26">
        <f t="shared" si="23"/>
        <v>1.3574058409486616E-2</v>
      </c>
      <c r="IY14" s="26">
        <f t="shared" ref="IY14:KE14" si="24">IF(IY$11&gt;(1.25*$C6),4.34*$D6*EXP((-1.3*IY$11)/$C6),($D6/2)*(1-COS((PI()*IY$11)/$C6)))</f>
        <v>1.2981141195192881E-2</v>
      </c>
      <c r="IZ14" s="26">
        <f t="shared" si="24"/>
        <v>1.2414122707160738E-2</v>
      </c>
      <c r="JA14" s="26">
        <f t="shared" si="24"/>
        <v>1.1871871684556771E-2</v>
      </c>
      <c r="JB14" s="26">
        <f t="shared" si="24"/>
        <v>1.1353306280216066E-2</v>
      </c>
      <c r="JC14" s="26">
        <f t="shared" si="24"/>
        <v>1.0857391902244572E-2</v>
      </c>
      <c r="JD14" s="26">
        <f t="shared" si="24"/>
        <v>1.0383139149900814E-2</v>
      </c>
      <c r="JE14" s="26">
        <f t="shared" si="24"/>
        <v>9.929601839638421E-3</v>
      </c>
      <c r="JF14" s="26">
        <f t="shared" si="24"/>
        <v>9.4958751173716653E-3</v>
      </c>
      <c r="JG14" s="26">
        <f t="shared" si="24"/>
        <v>9.0810936531974477E-3</v>
      </c>
      <c r="JH14" s="26">
        <f t="shared" si="24"/>
        <v>8.6844299149722512E-3</v>
      </c>
      <c r="JI14" s="26">
        <f t="shared" si="24"/>
        <v>8.30509251729937E-3</v>
      </c>
      <c r="JJ14" s="26">
        <f t="shared" si="24"/>
        <v>7.9423246426328468E-3</v>
      </c>
      <c r="JK14" s="26">
        <f t="shared" si="24"/>
        <v>7.5954025313477481E-3</v>
      </c>
      <c r="JL14" s="26">
        <f t="shared" si="24"/>
        <v>7.2636340377645204E-3</v>
      </c>
      <c r="JM14" s="26">
        <f t="shared" si="24"/>
        <v>6.9463572492463252E-3</v>
      </c>
      <c r="JN14" s="26">
        <f t="shared" si="24"/>
        <v>6.6429391656145599E-3</v>
      </c>
      <c r="JO14" s="26">
        <f t="shared" si="24"/>
        <v>6.352774436247678E-3</v>
      </c>
      <c r="JP14" s="26">
        <f t="shared" si="24"/>
        <v>6.0752841523437984E-3</v>
      </c>
      <c r="JQ14" s="26">
        <f t="shared" si="24"/>
        <v>5.8099146919373982E-3</v>
      </c>
      <c r="JR14" s="26">
        <f t="shared" si="24"/>
        <v>5.5561366153659784E-3</v>
      </c>
      <c r="JS14" s="26">
        <f t="shared" si="24"/>
        <v>5.3134436089828695E-3</v>
      </c>
      <c r="JT14" s="26">
        <f t="shared" si="24"/>
        <v>5.0813514750089146E-3</v>
      </c>
      <c r="JU14" s="26">
        <f t="shared" si="24"/>
        <v>4.8593971655074963E-3</v>
      </c>
      <c r="JV14" s="26">
        <f t="shared" si="24"/>
        <v>4.6471378585557915E-3</v>
      </c>
      <c r="JW14" s="26">
        <f t="shared" si="24"/>
        <v>4.4441500747690304E-3</v>
      </c>
      <c r="JX14" s="26">
        <f t="shared" si="24"/>
        <v>4.2500288324150348E-3</v>
      </c>
      <c r="JY14" s="26">
        <f t="shared" si="24"/>
        <v>4.0643868394336013E-3</v>
      </c>
      <c r="JZ14" s="26">
        <f t="shared" si="24"/>
        <v>3.8868537207485585E-3</v>
      </c>
      <c r="KA14" s="26">
        <f t="shared" si="24"/>
        <v>3.7170752793310113E-3</v>
      </c>
      <c r="KB14" s="26">
        <f t="shared" si="24"/>
        <v>3.5547127895394033E-3</v>
      </c>
      <c r="KC14" s="26">
        <f t="shared" si="24"/>
        <v>3.3994423213266731E-3</v>
      </c>
      <c r="KD14" s="26">
        <f t="shared" si="24"/>
        <v>3.2509540939661226E-3</v>
      </c>
      <c r="KE14" s="19">
        <f t="shared" si="24"/>
        <v>3.1089518580066831E-3</v>
      </c>
    </row>
    <row r="15" spans="1:299" ht="15.75" thickBot="1" x14ac:dyDescent="0.3">
      <c r="A15" s="193"/>
      <c r="B15" s="67">
        <f>A7</f>
        <v>4</v>
      </c>
      <c r="C15" s="70">
        <f t="shared" ref="C15:BN15" si="25">IF(C$11&gt;(1.25*$C7),4.34*$D7*EXP((-1.3*C$11)/$C7),($D7/2)*(1-COS((PI()*C$11)/$C7)))</f>
        <v>0</v>
      </c>
      <c r="D15" s="29">
        <f t="shared" si="25"/>
        <v>0.57961531205472039</v>
      </c>
      <c r="E15" s="29">
        <f t="shared" si="25"/>
        <v>2.3074555060285333</v>
      </c>
      <c r="F15" s="29">
        <f t="shared" si="25"/>
        <v>5.1507123325092943</v>
      </c>
      <c r="G15" s="29">
        <f t="shared" si="25"/>
        <v>9.0553979982790551</v>
      </c>
      <c r="H15" s="29">
        <f t="shared" si="25"/>
        <v>13.947370287150578</v>
      </c>
      <c r="I15" s="29">
        <f t="shared" si="25"/>
        <v>19.733740373218353</v>
      </c>
      <c r="J15" s="29">
        <f t="shared" si="25"/>
        <v>26.304636594949827</v>
      </c>
      <c r="K15" s="29">
        <f t="shared" si="25"/>
        <v>33.535290699554182</v>
      </c>
      <c r="L15" s="29">
        <f t="shared" si="25"/>
        <v>41.288406943996769</v>
      </c>
      <c r="M15" s="29">
        <f t="shared" si="25"/>
        <v>49.416769068141868</v>
      </c>
      <c r="N15" s="29">
        <f t="shared" si="25"/>
        <v>57.766035638787969</v>
      </c>
      <c r="O15" s="29">
        <f t="shared" si="25"/>
        <v>66.177670686570764</v>
      </c>
      <c r="P15" s="29">
        <f t="shared" si="25"/>
        <v>74.491953988767108</v>
      </c>
      <c r="Q15" s="29">
        <f t="shared" si="25"/>
        <v>82.551013838715093</v>
      </c>
      <c r="R15" s="29">
        <f t="shared" si="25"/>
        <v>90.201824715590192</v>
      </c>
      <c r="S15" s="29">
        <f t="shared" si="25"/>
        <v>97.299112934748905</v>
      </c>
      <c r="T15" s="29">
        <f t="shared" si="25"/>
        <v>103.70811510611844</v>
      </c>
      <c r="U15" s="29">
        <f t="shared" si="25"/>
        <v>109.30713702299234</v>
      </c>
      <c r="V15" s="29">
        <f t="shared" si="25"/>
        <v>113.98986439302247</v>
      </c>
      <c r="W15" s="29">
        <f t="shared" si="25"/>
        <v>117.66738153522128</v>
      </c>
      <c r="X15" s="29">
        <f t="shared" si="25"/>
        <v>120.26985971193146</v>
      </c>
      <c r="Y15" s="29">
        <f t="shared" si="25"/>
        <v>121.74788303769732</v>
      </c>
      <c r="Z15" s="29">
        <f t="shared" si="25"/>
        <v>122.07338678866429</v>
      </c>
      <c r="AA15" s="29">
        <f t="shared" si="25"/>
        <v>121.24019029587728</v>
      </c>
      <c r="AB15" s="29">
        <f t="shared" si="25"/>
        <v>119.26411430389351</v>
      </c>
      <c r="AC15" s="29">
        <f t="shared" si="25"/>
        <v>116.18268056630373</v>
      </c>
      <c r="AD15" s="29">
        <f t="shared" si="25"/>
        <v>112.05439938224463</v>
      </c>
      <c r="AE15" s="29">
        <f t="shared" si="25"/>
        <v>106.95765860216807</v>
      </c>
      <c r="AF15" s="29">
        <f t="shared" si="25"/>
        <v>101.27216279089053</v>
      </c>
      <c r="AG15" s="29">
        <f t="shared" si="25"/>
        <v>95.654771074958902</v>
      </c>
      <c r="AH15" s="29">
        <f t="shared" si="25"/>
        <v>90.348966362016142</v>
      </c>
      <c r="AI15" s="29">
        <f t="shared" si="25"/>
        <v>85.337465459908174</v>
      </c>
      <c r="AJ15" s="29">
        <f t="shared" si="25"/>
        <v>80.603943845257604</v>
      </c>
      <c r="AK15" s="29">
        <f t="shared" si="25"/>
        <v>76.132982487765048</v>
      </c>
      <c r="AL15" s="29">
        <f t="shared" si="25"/>
        <v>71.910017624073902</v>
      </c>
      <c r="AM15" s="29">
        <f t="shared" si="25"/>
        <v>67.921293317592472</v>
      </c>
      <c r="AN15" s="29">
        <f t="shared" si="25"/>
        <v>64.153816649740321</v>
      </c>
      <c r="AO15" s="29">
        <f t="shared" si="25"/>
        <v>60.59531539665889</v>
      </c>
      <c r="AP15" s="29">
        <f t="shared" si="25"/>
        <v>57.234198053521894</v>
      </c>
      <c r="AQ15" s="29">
        <f t="shared" si="25"/>
        <v>54.059516076227709</v>
      </c>
      <c r="AR15" s="29">
        <f t="shared" si="25"/>
        <v>51.060928217480097</v>
      </c>
      <c r="AS15" s="29">
        <f t="shared" si="25"/>
        <v>48.228666841084838</v>
      </c>
      <c r="AT15" s="29">
        <f t="shared" si="25"/>
        <v>45.553506104733849</v>
      </c>
      <c r="AU15" s="29">
        <f t="shared" si="25"/>
        <v>43.026731907635437</v>
      </c>
      <c r="AV15" s="29">
        <f t="shared" si="25"/>
        <v>40.640113505097432</v>
      </c>
      <c r="AW15" s="29">
        <f t="shared" si="25"/>
        <v>38.385876697600416</v>
      </c>
      <c r="AX15" s="29">
        <f t="shared" si="25"/>
        <v>36.256678507026479</v>
      </c>
      <c r="AY15" s="29">
        <f t="shared" si="25"/>
        <v>34.24558325755396</v>
      </c>
      <c r="AZ15" s="29">
        <f t="shared" si="25"/>
        <v>32.346039983303527</v>
      </c>
      <c r="BA15" s="29">
        <f t="shared" si="25"/>
        <v>30.551861089143017</v>
      </c>
      <c r="BB15" s="29">
        <f t="shared" si="25"/>
        <v>28.857202195140587</v>
      </c>
      <c r="BC15" s="29">
        <f t="shared" si="25"/>
        <v>27.256543099011079</v>
      </c>
      <c r="BD15" s="29">
        <f t="shared" si="25"/>
        <v>25.744669794542752</v>
      </c>
      <c r="BE15" s="29">
        <f t="shared" si="25"/>
        <v>24.316657487430575</v>
      </c>
      <c r="BF15" s="29">
        <f t="shared" si="25"/>
        <v>22.967854553191994</v>
      </c>
      <c r="BG15" s="29">
        <f t="shared" si="25"/>
        <v>21.693867384909375</v>
      </c>
      <c r="BH15" s="29">
        <f t="shared" si="25"/>
        <v>20.490546081441856</v>
      </c>
      <c r="BI15" s="29">
        <f t="shared" si="25"/>
        <v>19.353970929487463</v>
      </c>
      <c r="BJ15" s="29">
        <f t="shared" si="25"/>
        <v>18.280439635461772</v>
      </c>
      <c r="BK15" s="29">
        <f t="shared" si="25"/>
        <v>17.266455265602261</v>
      </c>
      <c r="BL15" s="29">
        <f t="shared" si="25"/>
        <v>16.308714855014106</v>
      </c>
      <c r="BM15" s="29">
        <f t="shared" si="25"/>
        <v>15.404098648552596</v>
      </c>
      <c r="BN15" s="29">
        <f t="shared" si="25"/>
        <v>14.549659938495184</v>
      </c>
      <c r="BO15" s="29">
        <f t="shared" ref="BO15:DZ15" si="26">IF(BO$11&gt;(1.25*$C7),4.34*$D7*EXP((-1.3*BO$11)/$C7),($D7/2)*(1-COS((PI()*BO$11)/$C7)))</f>
        <v>13.742615465900226</v>
      </c>
      <c r="BP15" s="29">
        <f t="shared" si="26"/>
        <v>12.980336354385825</v>
      </c>
      <c r="BQ15" s="29">
        <f t="shared" si="26"/>
        <v>12.260339546796244</v>
      </c>
      <c r="BR15" s="29">
        <f t="shared" si="26"/>
        <v>11.580279716861645</v>
      </c>
      <c r="BS15" s="29">
        <f t="shared" si="26"/>
        <v>10.937941629504031</v>
      </c>
      <c r="BT15" s="29">
        <f t="shared" si="26"/>
        <v>10.331232924903853</v>
      </c>
      <c r="BU15" s="29">
        <f t="shared" si="26"/>
        <v>9.7581773028219327</v>
      </c>
      <c r="BV15" s="29">
        <f t="shared" si="26"/>
        <v>9.2169080849752785</v>
      </c>
      <c r="BW15" s="29">
        <f t="shared" si="26"/>
        <v>8.7056621344967731</v>
      </c>
      <c r="BX15" s="29">
        <f t="shared" si="26"/>
        <v>8.222774112671873</v>
      </c>
      <c r="BY15" s="29">
        <f t="shared" si="26"/>
        <v>7.7666710542443074</v>
      </c>
      <c r="BZ15" s="29">
        <f t="shared" si="26"/>
        <v>7.3358672436200258</v>
      </c>
      <c r="CA15" s="29">
        <f t="shared" si="26"/>
        <v>6.9289593752794048</v>
      </c>
      <c r="CB15" s="29">
        <f t="shared" si="26"/>
        <v>6.5446219826329228</v>
      </c>
      <c r="CC15" s="29">
        <f t="shared" si="26"/>
        <v>6.1816031204303137</v>
      </c>
      <c r="CD15" s="29">
        <f t="shared" si="26"/>
        <v>5.8387202866590782</v>
      </c>
      <c r="CE15" s="29">
        <f t="shared" si="26"/>
        <v>5.5148565706481598</v>
      </c>
      <c r="CF15" s="29">
        <f t="shared" si="26"/>
        <v>5.2089570148296795</v>
      </c>
      <c r="CG15" s="29">
        <f t="shared" si="26"/>
        <v>4.9200251783074682</v>
      </c>
      <c r="CH15" s="29">
        <f t="shared" si="26"/>
        <v>4.6471198910384857</v>
      </c>
      <c r="CI15" s="29">
        <f t="shared" si="26"/>
        <v>4.3893521880541764</v>
      </c>
      <c r="CJ15" s="29">
        <f t="shared" si="26"/>
        <v>4.1458824137353094</v>
      </c>
      <c r="CK15" s="29">
        <f t="shared" si="26"/>
        <v>3.9159174867076194</v>
      </c>
      <c r="CL15" s="29">
        <f t="shared" si="26"/>
        <v>3.6987083164490184</v>
      </c>
      <c r="CM15" s="29">
        <f t="shared" si="26"/>
        <v>3.4935473631930973</v>
      </c>
      <c r="CN15" s="29">
        <f t="shared" si="26"/>
        <v>3.2997663331805631</v>
      </c>
      <c r="CO15" s="29">
        <f t="shared" si="26"/>
        <v>3.1167340017511207</v>
      </c>
      <c r="CP15" s="29">
        <f t="shared" si="26"/>
        <v>2.9438541571846546</v>
      </c>
      <c r="CQ15" s="29">
        <f t="shared" si="26"/>
        <v>2.7805636585939841</v>
      </c>
      <c r="CR15" s="29">
        <f t="shared" si="26"/>
        <v>2.6263306015429753</v>
      </c>
      <c r="CS15" s="29">
        <f t="shared" si="26"/>
        <v>2.4806525854146164</v>
      </c>
      <c r="CT15" s="29">
        <f t="shared" si="26"/>
        <v>2.3430550768851952</v>
      </c>
      <c r="CU15" s="29">
        <f t="shared" si="26"/>
        <v>2.2130898641737469</v>
      </c>
      <c r="CV15" s="29">
        <f t="shared" si="26"/>
        <v>2.0903335970315959</v>
      </c>
      <c r="CW15" s="29">
        <f t="shared" si="26"/>
        <v>1.9743864077161628</v>
      </c>
      <c r="CX15" s="29">
        <f t="shared" si="26"/>
        <v>1.864870608456958</v>
      </c>
      <c r="CY15" s="29">
        <f t="shared" si="26"/>
        <v>1.7614294611708945</v>
      </c>
      <c r="CZ15" s="29">
        <f t="shared" si="26"/>
        <v>1.6637260154193712</v>
      </c>
      <c r="DA15" s="29">
        <f t="shared" si="26"/>
        <v>1.5714420108218383</v>
      </c>
      <c r="DB15" s="29">
        <f t="shared" si="26"/>
        <v>1.4842768403506139</v>
      </c>
      <c r="DC15" s="29">
        <f t="shared" si="26"/>
        <v>1.4019465711299317</v>
      </c>
      <c r="DD15" s="29">
        <f t="shared" si="26"/>
        <v>1.3241830195495725</v>
      </c>
      <c r="DE15" s="29">
        <f t="shared" si="26"/>
        <v>1.2507328776803377</v>
      </c>
      <c r="DF15" s="29">
        <f t="shared" si="26"/>
        <v>1.1813568881457597</v>
      </c>
      <c r="DG15" s="29">
        <f t="shared" si="26"/>
        <v>1.1158290647622384</v>
      </c>
      <c r="DH15" s="29">
        <f t="shared" si="26"/>
        <v>1.0539359564089232</v>
      </c>
      <c r="DI15" s="29">
        <f t="shared" si="26"/>
        <v>0.99547595172946801</v>
      </c>
      <c r="DJ15" s="29">
        <f t="shared" si="26"/>
        <v>0.94025862240076907</v>
      </c>
      <c r="DK15" s="29">
        <f t="shared" si="26"/>
        <v>0.88810410282944918</v>
      </c>
      <c r="DL15" s="29">
        <f t="shared" si="26"/>
        <v>0.83884250425551465</v>
      </c>
      <c r="DM15" s="29">
        <f t="shared" si="26"/>
        <v>0.79231336135465669</v>
      </c>
      <c r="DN15" s="29">
        <f t="shared" si="26"/>
        <v>0.74836510953657698</v>
      </c>
      <c r="DO15" s="29">
        <f t="shared" si="26"/>
        <v>0.70685459123666428</v>
      </c>
      <c r="DP15" s="29">
        <f t="shared" si="26"/>
        <v>0.66764658959281808</v>
      </c>
      <c r="DQ15" s="29">
        <f t="shared" si="26"/>
        <v>0.63061338798841748</v>
      </c>
      <c r="DR15" s="29">
        <f t="shared" si="26"/>
        <v>0.59563435402667486</v>
      </c>
      <c r="DS15" s="29">
        <f t="shared" si="26"/>
        <v>0.56259554658121247</v>
      </c>
      <c r="DT15" s="29">
        <f t="shared" si="26"/>
        <v>0.53138934464286891</v>
      </c>
      <c r="DU15" s="29">
        <f t="shared" si="26"/>
        <v>0.50191409675372567</v>
      </c>
      <c r="DV15" s="29">
        <f t="shared" si="26"/>
        <v>0.47407378988642418</v>
      </c>
      <c r="DW15" s="29">
        <f t="shared" si="26"/>
        <v>0.44777773669017634</v>
      </c>
      <c r="DX15" s="29">
        <f t="shared" si="26"/>
        <v>0.42294028008469498</v>
      </c>
      <c r="DY15" s="29">
        <f t="shared" si="26"/>
        <v>0.39948051423978814</v>
      </c>
      <c r="DZ15" s="29">
        <f t="shared" si="26"/>
        <v>0.37732202103173623</v>
      </c>
      <c r="EA15" s="29">
        <f t="shared" ref="EA15:GL15" si="27">IF(EA$11&gt;(1.25*$C7),4.34*$D7*EXP((-1.3*EA$11)/$C7),($D7/2)*(1-COS((PI()*EA$11)/$C7)))</f>
        <v>0.35639262111797315</v>
      </c>
      <c r="EB15" s="29">
        <f t="shared" si="27"/>
        <v>0.33662413881922881</v>
      </c>
      <c r="EC15" s="29">
        <f t="shared" si="27"/>
        <v>0.31795218004324988</v>
      </c>
      <c r="ED15" s="29">
        <f t="shared" si="27"/>
        <v>0.3003159225267073</v>
      </c>
      <c r="EE15" s="29">
        <f t="shared" si="27"/>
        <v>0.28365791771202542</v>
      </c>
      <c r="EF15" s="29">
        <f t="shared" si="27"/>
        <v>0.26792390361375773</v>
      </c>
      <c r="EG15" s="29">
        <f t="shared" si="27"/>
        <v>0.25306262806494156</v>
      </c>
      <c r="EH15" s="29">
        <f t="shared" si="27"/>
        <v>0.23902568176767366</v>
      </c>
      <c r="EI15" s="29">
        <f t="shared" si="27"/>
        <v>0.22576734060407996</v>
      </c>
      <c r="EJ15" s="29">
        <f t="shared" si="27"/>
        <v>0.21324441669402242</v>
      </c>
      <c r="EK15" s="29">
        <f t="shared" si="27"/>
        <v>0.20141611771438012</v>
      </c>
      <c r="EL15" s="29">
        <f t="shared" si="27"/>
        <v>0.19024391402164284</v>
      </c>
      <c r="EM15" s="29">
        <f t="shared" si="27"/>
        <v>0.17969141314498813</v>
      </c>
      <c r="EN15" s="29">
        <f t="shared" si="27"/>
        <v>0.16972424124100771</v>
      </c>
      <c r="EO15" s="29">
        <f t="shared" si="27"/>
        <v>0.16030993112393577</v>
      </c>
      <c r="EP15" s="29">
        <f t="shared" si="27"/>
        <v>0.15141781650664862</v>
      </c>
      <c r="EQ15" s="29">
        <f t="shared" si="27"/>
        <v>0.1430189321079301</v>
      </c>
      <c r="ER15" s="29">
        <f t="shared" si="27"/>
        <v>0.13508591930061664</v>
      </c>
      <c r="ES15" s="29">
        <f t="shared" si="27"/>
        <v>0.12759293699327556</v>
      </c>
      <c r="ET15" s="29">
        <f t="shared" si="27"/>
        <v>0.12051557745512341</v>
      </c>
      <c r="EU15" s="29">
        <f t="shared" si="27"/>
        <v>0.11383078680998855</v>
      </c>
      <c r="EV15" s="29">
        <f t="shared" si="27"/>
        <v>0.10751678994033802</v>
      </c>
      <c r="EW15" s="29">
        <f t="shared" si="27"/>
        <v>0.10155301955674809</v>
      </c>
      <c r="EX15" s="29">
        <f t="shared" si="27"/>
        <v>9.5920049201766916E-2</v>
      </c>
      <c r="EY15" s="29">
        <f t="shared" si="27"/>
        <v>9.0599529969938697E-2</v>
      </c>
      <c r="EZ15" s="29">
        <f t="shared" si="27"/>
        <v>8.5574130737858634E-2</v>
      </c>
      <c r="FA15" s="29">
        <f t="shared" si="27"/>
        <v>8.082748170956186E-2</v>
      </c>
      <c r="FB15" s="29">
        <f t="shared" si="27"/>
        <v>7.6344121093353534E-2</v>
      </c>
      <c r="FC15" s="29">
        <f t="shared" si="27"/>
        <v>7.2109444736382741E-2</v>
      </c>
      <c r="FD15" s="29">
        <f t="shared" si="27"/>
        <v>6.8109658552898383E-2</v>
      </c>
      <c r="FE15" s="29">
        <f t="shared" si="27"/>
        <v>6.4331733591228596E-2</v>
      </c>
      <c r="FF15" s="29">
        <f t="shared" si="27"/>
        <v>6.0763363593117029E-2</v>
      </c>
      <c r="FG15" s="29">
        <f t="shared" si="27"/>
        <v>5.7392924907168304E-2</v>
      </c>
      <c r="FH15" s="29">
        <f t="shared" si="27"/>
        <v>5.4209438625826445E-2</v>
      </c>
      <c r="FI15" s="29">
        <f t="shared" si="27"/>
        <v>5.1202534822549418E-2</v>
      </c>
      <c r="FJ15" s="29">
        <f t="shared" si="27"/>
        <v>4.8362418772685031E-2</v>
      </c>
      <c r="FK15" s="29">
        <f t="shared" si="27"/>
        <v>4.5679839048017194E-2</v>
      </c>
      <c r="FL15" s="29">
        <f t="shared" si="27"/>
        <v>4.3146057381052538E-2</v>
      </c>
      <c r="FM15" s="29">
        <f t="shared" si="27"/>
        <v>4.0752820200882084E-2</v>
      </c>
      <c r="FN15" s="29">
        <f t="shared" si="27"/>
        <v>3.8492331747900392E-2</v>
      </c>
      <c r="FO15" s="29">
        <f t="shared" si="27"/>
        <v>3.6357228679804406E-2</v>
      </c>
      <c r="FP15" s="29">
        <f t="shared" si="27"/>
        <v>3.4340556086153294E-2</v>
      </c>
      <c r="FQ15" s="29">
        <f t="shared" si="27"/>
        <v>3.243574483335962E-2</v>
      </c>
      <c r="FR15" s="29">
        <f t="shared" si="27"/>
        <v>3.0636590166314433E-2</v>
      </c>
      <c r="FS15" s="29">
        <f t="shared" si="27"/>
        <v>2.8937231496943491E-2</v>
      </c>
      <c r="FT15" s="29">
        <f t="shared" si="27"/>
        <v>2.7332133313856734E-2</v>
      </c>
      <c r="FU15" s="29">
        <f t="shared" si="27"/>
        <v>2.5816067150907052E-2</v>
      </c>
      <c r="FV15" s="29">
        <f t="shared" si="27"/>
        <v>2.4384094555921814E-2</v>
      </c>
      <c r="FW15" s="29">
        <f t="shared" si="27"/>
        <v>2.3031551004129038E-2</v>
      </c>
      <c r="FX15" s="29">
        <f t="shared" si="27"/>
        <v>2.1754030703878362E-2</v>
      </c>
      <c r="FY15" s="29">
        <f t="shared" si="27"/>
        <v>2.0547372245162402E-2</v>
      </c>
      <c r="FZ15" s="29">
        <f t="shared" si="27"/>
        <v>1.9407645044189462E-2</v>
      </c>
      <c r="GA15" s="29">
        <f t="shared" si="27"/>
        <v>1.8331136539852671E-2</v>
      </c>
      <c r="GB15" s="29">
        <f t="shared" si="27"/>
        <v>1.7314340100388841E-2</v>
      </c>
      <c r="GC15" s="29">
        <f t="shared" si="27"/>
        <v>1.6353943600833733E-2</v>
      </c>
      <c r="GD15" s="29">
        <f t="shared" si="27"/>
        <v>1.5446818634066439E-2</v>
      </c>
      <c r="GE15" s="29">
        <f t="shared" si="27"/>
        <v>1.4590010320298429E-2</v>
      </c>
      <c r="GF15" s="29">
        <f t="shared" si="27"/>
        <v>1.378072768181238E-2</v>
      </c>
      <c r="GG15" s="29">
        <f t="shared" si="27"/>
        <v>1.301633455159785E-2</v>
      </c>
      <c r="GH15" s="29">
        <f t="shared" si="27"/>
        <v>1.2294340986269189E-2</v>
      </c>
      <c r="GI15" s="29">
        <f t="shared" si="27"/>
        <v>1.1612395155293821E-2</v>
      </c>
      <c r="GJ15" s="29">
        <f t="shared" si="27"/>
        <v>1.0968275680111238E-2</v>
      </c>
      <c r="GK15" s="29">
        <f t="shared" si="27"/>
        <v>1.0359884398187785E-2</v>
      </c>
      <c r="GL15" s="29">
        <f t="shared" si="27"/>
        <v>9.7852395284366307E-3</v>
      </c>
      <c r="GM15" s="29">
        <f t="shared" ref="GM15:IX15" si="28">IF(GM$11&gt;(1.25*$C7),4.34*$D7*EXP((-1.3*GM$11)/$C7),($D7/2)*(1-COS((PI()*GM$11)/$C7)))</f>
        <v>9.242469215740276E-3</v>
      </c>
      <c r="GN15" s="29">
        <f t="shared" si="28"/>
        <v>8.7298054335471879E-3</v>
      </c>
      <c r="GO15" s="29">
        <f t="shared" si="28"/>
        <v>8.2455782246807149E-3</v>
      </c>
      <c r="GP15" s="29">
        <f t="shared" si="28"/>
        <v>7.7882102616006017E-3</v>
      </c>
      <c r="GQ15" s="29">
        <f t="shared" si="28"/>
        <v>7.3562117083971566E-3</v>
      </c>
      <c r="GR15" s="29">
        <f t="shared" si="28"/>
        <v>6.9481753677818718E-3</v>
      </c>
      <c r="GS15" s="29">
        <f t="shared" si="28"/>
        <v>6.5627720972660838E-3</v>
      </c>
      <c r="GT15" s="29">
        <f t="shared" si="28"/>
        <v>6.1987464795960866E-3</v>
      </c>
      <c r="GU15" s="29">
        <f t="shared" si="28"/>
        <v>5.8549127333420133E-3</v>
      </c>
      <c r="GV15" s="29">
        <f t="shared" si="28"/>
        <v>5.5301508503190601E-3</v>
      </c>
      <c r="GW15" s="29">
        <f t="shared" si="28"/>
        <v>5.2234029472592721E-3</v>
      </c>
      <c r="GX15" s="29">
        <f t="shared" si="28"/>
        <v>4.9336698198499795E-3</v>
      </c>
      <c r="GY15" s="29">
        <f t="shared" si="28"/>
        <v>4.6600076879135715E-3</v>
      </c>
      <c r="GZ15" s="29">
        <f t="shared" si="28"/>
        <v>4.4015251211265349E-3</v>
      </c>
      <c r="HA15" s="29">
        <f t="shared" si="28"/>
        <v>4.1573801352636974E-3</v>
      </c>
      <c r="HB15" s="29">
        <f t="shared" si="28"/>
        <v>3.9267774495085808E-3</v>
      </c>
      <c r="HC15" s="29">
        <f t="shared" si="28"/>
        <v>3.7089658958961279E-3</v>
      </c>
      <c r="HD15" s="29">
        <f t="shared" si="28"/>
        <v>3.5032359724491511E-3</v>
      </c>
      <c r="HE15" s="29">
        <f t="shared" si="28"/>
        <v>3.3089175320380072E-3</v>
      </c>
      <c r="HF15" s="29">
        <f t="shared" si="28"/>
        <v>3.1253775994352878E-3</v>
      </c>
      <c r="HG15" s="29">
        <f t="shared" si="28"/>
        <v>2.9520183094547134E-3</v>
      </c>
      <c r="HH15" s="29">
        <f t="shared" si="28"/>
        <v>2.7882749594578394E-3</v>
      </c>
      <c r="HI15" s="29">
        <f t="shared" si="28"/>
        <v>2.6336141698848998E-3</v>
      </c>
      <c r="HJ15" s="29">
        <f t="shared" si="28"/>
        <v>2.4875321468178246E-3</v>
      </c>
      <c r="HK15" s="29">
        <f t="shared" si="28"/>
        <v>2.3495530409158335E-3</v>
      </c>
      <c r="HL15" s="29">
        <f t="shared" si="28"/>
        <v>2.2192273973780812E-3</v>
      </c>
      <c r="HM15" s="29">
        <f t="shared" si="28"/>
        <v>2.0961306918841865E-3</v>
      </c>
      <c r="HN15" s="29">
        <f t="shared" si="28"/>
        <v>1.9798619477435775E-3</v>
      </c>
      <c r="HO15" s="29">
        <f t="shared" si="28"/>
        <v>1.8700424297492045E-3</v>
      </c>
      <c r="HP15" s="29">
        <f t="shared" si="28"/>
        <v>1.7663144104809259E-3</v>
      </c>
      <c r="HQ15" s="29">
        <f t="shared" si="28"/>
        <v>1.6683400050398819E-3</v>
      </c>
      <c r="HR15" s="29">
        <f t="shared" si="28"/>
        <v>1.5758000704181709E-3</v>
      </c>
      <c r="HS15" s="29">
        <f t="shared" si="28"/>
        <v>1.488393165918567E-3</v>
      </c>
      <c r="HT15" s="29">
        <f t="shared" si="28"/>
        <v>1.4058345712379744E-3</v>
      </c>
      <c r="HU15" s="29">
        <f t="shared" si="28"/>
        <v>1.3278553590160668E-3</v>
      </c>
      <c r="HV15" s="29">
        <f t="shared" si="28"/>
        <v>1.2542015188280761E-3</v>
      </c>
      <c r="HW15" s="29">
        <f t="shared" si="28"/>
        <v>1.1846331297681817E-3</v>
      </c>
      <c r="HX15" s="29">
        <f t="shared" si="28"/>
        <v>1.1189235789282499E-3</v>
      </c>
      <c r="HY15" s="29">
        <f t="shared" si="28"/>
        <v>1.0568588232262256E-3</v>
      </c>
      <c r="HZ15" s="29">
        <f t="shared" si="28"/>
        <v>9.9823669217962547E-4</v>
      </c>
      <c r="IA15" s="29">
        <f t="shared" si="28"/>
        <v>9.4286622935296251E-4</v>
      </c>
      <c r="IB15" s="29">
        <f t="shared" si="28"/>
        <v>8.9056707033395956E-4</v>
      </c>
      <c r="IC15" s="29">
        <f t="shared" si="28"/>
        <v>8.4116885521234646E-4</v>
      </c>
      <c r="ID15" s="29">
        <f t="shared" si="28"/>
        <v>7.9451067364742659E-4</v>
      </c>
      <c r="IE15" s="29">
        <f t="shared" si="28"/>
        <v>7.5044054071680207E-4</v>
      </c>
      <c r="IF15" s="29">
        <f t="shared" si="28"/>
        <v>7.0881490183885988E-4</v>
      </c>
      <c r="IG15" s="29">
        <f t="shared" si="28"/>
        <v>6.6949816515634263E-4</v>
      </c>
      <c r="IH15" s="29">
        <f t="shared" si="28"/>
        <v>6.3236225985780349E-4</v>
      </c>
      <c r="II15" s="29">
        <f t="shared" si="28"/>
        <v>5.9728621899820687E-4</v>
      </c>
      <c r="IJ15" s="29">
        <f t="shared" si="28"/>
        <v>5.6415578545973783E-4</v>
      </c>
      <c r="IK15" s="29">
        <f t="shared" si="28"/>
        <v>5.3286303976929469E-4</v>
      </c>
      <c r="IL15" s="29">
        <f t="shared" si="28"/>
        <v>5.0330604856030066E-4</v>
      </c>
      <c r="IM15" s="29">
        <f t="shared" si="28"/>
        <v>4.7538853253372283E-4</v>
      </c>
      <c r="IN15" s="29">
        <f t="shared" si="28"/>
        <v>4.4901955283672664E-4</v>
      </c>
      <c r="IO15" s="29">
        <f t="shared" si="28"/>
        <v>4.2411321483736464E-4</v>
      </c>
      <c r="IP15" s="29">
        <f t="shared" si="28"/>
        <v>4.005883883303631E-4</v>
      </c>
      <c r="IQ15" s="29">
        <f t="shared" si="28"/>
        <v>3.7836844326261695E-4</v>
      </c>
      <c r="IR15" s="29">
        <f t="shared" si="28"/>
        <v>3.5738100011753449E-4</v>
      </c>
      <c r="IS15" s="29">
        <f t="shared" si="28"/>
        <v>3.3755769414512402E-4</v>
      </c>
      <c r="IT15" s="29">
        <f t="shared" si="28"/>
        <v>3.1883395266983736E-4</v>
      </c>
      <c r="IU15" s="29">
        <f t="shared" si="28"/>
        <v>3.0114878475075721E-4</v>
      </c>
      <c r="IV15" s="29">
        <f t="shared" si="28"/>
        <v>2.8444458250897461E-4</v>
      </c>
      <c r="IW15" s="29">
        <f t="shared" si="28"/>
        <v>2.6866693347498701E-4</v>
      </c>
      <c r="IX15" s="29">
        <f t="shared" si="28"/>
        <v>2.5376444334486675E-4</v>
      </c>
      <c r="IY15" s="29">
        <f t="shared" ref="IY15:KE15" si="29">IF(IY$11&gt;(1.25*$C7),4.34*$D7*EXP((-1.3*IY$11)/$C7),($D7/2)*(1-COS((PI()*IY$11)/$C7)))</f>
        <v>2.3968856856783802E-4</v>
      </c>
      <c r="IZ15" s="29">
        <f t="shared" si="29"/>
        <v>2.2639345821992728E-4</v>
      </c>
      <c r="JA15" s="29">
        <f t="shared" si="29"/>
        <v>2.1383580464861285E-4</v>
      </c>
      <c r="JB15" s="29">
        <f t="shared" si="29"/>
        <v>2.0197470240195751E-4</v>
      </c>
      <c r="JC15" s="29">
        <f t="shared" si="29"/>
        <v>1.9077151498269406E-4</v>
      </c>
      <c r="JD15" s="29">
        <f t="shared" si="29"/>
        <v>1.8018974899323571E-4</v>
      </c>
      <c r="JE15" s="29">
        <f t="shared" si="29"/>
        <v>1.7019493526164393E-4</v>
      </c>
      <c r="JF15" s="29">
        <f t="shared" si="29"/>
        <v>1.6075451656133089E-4</v>
      </c>
      <c r="JG15" s="29">
        <f t="shared" si="29"/>
        <v>1.518377415587587E-4</v>
      </c>
      <c r="JH15" s="29">
        <f t="shared" si="29"/>
        <v>1.4341556464367606E-4</v>
      </c>
      <c r="JI15" s="29">
        <f t="shared" si="29"/>
        <v>1.3546055131559591E-4</v>
      </c>
      <c r="JJ15" s="29">
        <f t="shared" si="29"/>
        <v>1.2794678881832434E-4</v>
      </c>
      <c r="JK15" s="29">
        <f t="shared" si="29"/>
        <v>1.20849801731437E-4</v>
      </c>
      <c r="JL15" s="29">
        <f t="shared" si="29"/>
        <v>1.1414647224374868E-4</v>
      </c>
      <c r="JM15" s="29">
        <f t="shared" si="29"/>
        <v>1.078149648490775E-4</v>
      </c>
      <c r="JN15" s="29">
        <f t="shared" si="29"/>
        <v>1.018346552190047E-4</v>
      </c>
      <c r="JO15" s="29">
        <f t="shared" si="29"/>
        <v>9.618606302093781E-5</v>
      </c>
      <c r="JP15" s="29">
        <f t="shared" si="29"/>
        <v>9.0850788462641259E-5</v>
      </c>
      <c r="JQ15" s="29">
        <f t="shared" si="29"/>
        <v>8.5811452356532151E-5</v>
      </c>
      <c r="JR15" s="29">
        <f t="shared" si="29"/>
        <v>8.1051639508504373E-5</v>
      </c>
      <c r="JS15" s="29">
        <f t="shared" si="29"/>
        <v>7.6555845246878337E-5</v>
      </c>
      <c r="JT15" s="29">
        <f t="shared" si="29"/>
        <v>7.2309424917296405E-5</v>
      </c>
      <c r="JU15" s="29">
        <f t="shared" si="29"/>
        <v>6.829854617905015E-5</v>
      </c>
      <c r="JV15" s="29">
        <f t="shared" si="29"/>
        <v>6.4510143947446211E-5</v>
      </c>
      <c r="JW15" s="29">
        <f t="shared" si="29"/>
        <v>6.0931877835442672E-5</v>
      </c>
      <c r="JX15" s="29">
        <f t="shared" si="29"/>
        <v>5.7552091955923982E-5</v>
      </c>
      <c r="JY15" s="29">
        <f t="shared" si="29"/>
        <v>5.4359776953673232E-5</v>
      </c>
      <c r="JZ15" s="29">
        <f t="shared" si="29"/>
        <v>5.1344534143366434E-5</v>
      </c>
      <c r="KA15" s="29">
        <f t="shared" si="29"/>
        <v>4.849654163676941E-5</v>
      </c>
      <c r="KB15" s="29">
        <f t="shared" si="29"/>
        <v>4.5806522348801523E-5</v>
      </c>
      <c r="KC15" s="29">
        <f t="shared" si="29"/>
        <v>4.3265713778245968E-5</v>
      </c>
      <c r="KD15" s="29">
        <f t="shared" si="29"/>
        <v>4.0865839464673518E-5</v>
      </c>
      <c r="KE15" s="21">
        <f t="shared" si="29"/>
        <v>3.8599082028600513E-5</v>
      </c>
    </row>
  </sheetData>
  <mergeCells count="8">
    <mergeCell ref="D1:D2"/>
    <mergeCell ref="A9:B9"/>
    <mergeCell ref="A10:B10"/>
    <mergeCell ref="A11:B11"/>
    <mergeCell ref="A12:A15"/>
    <mergeCell ref="A1:A3"/>
    <mergeCell ref="B1:B2"/>
    <mergeCell ref="C1:C2"/>
  </mergeCells>
  <conditionalFormatting sqref="A12:XFD12">
    <cfRule type="top10" dxfId="3" priority="13" rank="1"/>
  </conditionalFormatting>
  <conditionalFormatting sqref="A13:XFD13">
    <cfRule type="top10" dxfId="2" priority="12" rank="1"/>
  </conditionalFormatting>
  <conditionalFormatting sqref="A14:XFD14">
    <cfRule type="top10" dxfId="1" priority="11" rank="1"/>
  </conditionalFormatting>
  <conditionalFormatting sqref="A15:XFD15">
    <cfRule type="top10" dxfId="0" priority="10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Land Use</vt:lpstr>
      <vt:lpstr>Qp</vt:lpstr>
      <vt:lpstr>Qi (10-yr)</vt:lpstr>
      <vt:lpstr>Qi (100-yr)</vt:lpstr>
      <vt:lpstr>Qp!Print_Area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Gardner</dc:creator>
  <cp:lastModifiedBy>Jenna Gardner</cp:lastModifiedBy>
  <cp:lastPrinted>2017-01-04T17:10:18Z</cp:lastPrinted>
  <dcterms:created xsi:type="dcterms:W3CDTF">2016-11-17T16:10:35Z</dcterms:created>
  <dcterms:modified xsi:type="dcterms:W3CDTF">2017-01-27T22:18:56Z</dcterms:modified>
</cp:coreProperties>
</file>